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grupoafiansa-my.sharepoint.com/personal/johanna_quinones_bienco_com_co/Documents/Datos Equipo Viejo/"/>
    </mc:Choice>
  </mc:AlternateContent>
  <xr:revisionPtr revIDLastSave="0" documentId="8_{3EA9E2D6-F1D8-42A8-BC9E-C2777D127A20}"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45" l="1"/>
  <c r="H25" i="45" s="1"/>
  <c r="E24" i="45"/>
  <c r="H24" i="45" s="1"/>
  <c r="E28" i="45" l="1"/>
  <c r="H28" i="45" s="1"/>
  <c r="E26" i="45"/>
  <c r="H26" i="45" s="1"/>
  <c r="J23"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 r="H30" i="45"/>
  <c r="F33" i="45" s="1"/>
</calcChain>
</file>

<file path=xl/sharedStrings.xml><?xml version="1.0" encoding="utf-8"?>
<sst xmlns="http://schemas.openxmlformats.org/spreadsheetml/2006/main" count="771" uniqueCount="173">
  <si>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</si>
  <si>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</si>
  <si>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</si>
  <si>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</si>
  <si>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</si>
  <si>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</si>
  <si>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</si>
  <si>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</si>
  <si>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</si>
  <si>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</si>
  <si>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</si>
  <si>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</si>
  <si>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</si>
  <si>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</si>
  <si>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</si>
  <si>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</si>
  <si>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</si>
  <si>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</si>
  <si>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</si>
  <si>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</si>
  <si>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</si>
  <si>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</si>
  <si>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</si>
  <si>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</si>
  <si>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</si>
  <si>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</si>
  <si>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</si>
  <si>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</si>
  <si>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</si>
  <si>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</si>
  <si>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</si>
  <si>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</si>
  <si>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</si>
  <si>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</si>
  <si>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</si>
  <si>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</si>
  <si>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</si>
  <si>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</si>
  <si>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</si>
  <si>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</si>
  <si>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</si>
  <si>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</si>
  <si>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</si>
  <si>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</si>
  <si>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</si>
  <si>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</si>
  <si>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</si>
  <si>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</si>
  <si>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</si>
  <si>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</si>
  <si>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</si>
  <si>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</si>
  <si>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</si>
  <si>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</si>
  <si>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</si>
  <si>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</si>
  <si>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</si>
  <si>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</si>
  <si>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</si>
  <si>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</si>
  <si>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</si>
  <si>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</si>
  <si>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</si>
  <si>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</si>
  <si>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</si>
  <si>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</si>
  <si>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</si>
  <si>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</si>
  <si>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</si>
  <si>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</si>
  <si>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</si>
  <si>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</si>
  <si>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</si>
  <si>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</si>
  <si>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</si>
  <si>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</si>
  <si>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</si>
  <si>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</si>
  <si>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</si>
  <si>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</si>
  <si>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</si>
  <si>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</si>
  <si>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</si>
  <si>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</si>
  <si>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</si>
  <si>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</si>
  <si>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</si>
  <si>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</si>
  <si>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</si>
  <si>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</si>
  <si>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</si>
  <si>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</si>
  <si>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</si>
  <si>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</si>
  <si>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</si>
  <si>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</si>
  <si>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</si>
  <si>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</si>
  <si>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</si>
  <si>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</si>
  <si>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</si>
  <si>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</si>
  <si>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</si>
  <si>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</si>
  <si>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</si>
  <si>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</si>
  <si>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</si>
  <si>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</si>
  <si>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</si>
  <si>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</si>
  <si>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</si>
  <si>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</si>
  <si>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</si>
  <si>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</si>
  <si>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</si>
  <si>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</si>
  <si>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</si>
  <si>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</si>
  <si>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</si>
  <si>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</si>
  <si>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</si>
  <si>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</si>
  <si>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</si>
  <si>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</si>
  <si>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</si>
  <si>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</si>
  <si>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</si>
  <si>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</si>
  <si>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</si>
  <si>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</si>
  <si>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</si>
  <si>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</si>
  <si>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</si>
  <si>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</si>
  <si>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</si>
  <si>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</si>
  <si>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</si>
  <si>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</si>
  <si>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</si>
  <si>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</si>
  <si>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</si>
  <si>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</si>
  <si>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</si>
  <si>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</si>
  <si>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</si>
  <si>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</si>
  <si>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</si>
  <si>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</si>
  <si>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</si>
  <si>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</si>
  <si>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</si>
  <si>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</si>
  <si>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</si>
  <si>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</si>
  <si>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</si>
  <si>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</si>
  <si>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</si>
  <si>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</si>
  <si>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</si>
  <si>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</si>
  <si>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</si>
  <si>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</si>
  <si>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VALOR CANON</t>
  </si>
  <si>
    <t>INMUEBLES ALQUILADOS</t>
  </si>
  <si>
    <t xml:space="preserve">COMISION </t>
  </si>
  <si>
    <t>JUANA OFIR ANGULO LEON</t>
  </si>
  <si>
    <t>CC: 66731413</t>
  </si>
  <si>
    <t>calle 64 A #4C-93 Santa Barbara</t>
  </si>
  <si>
    <t>ALQUILER</t>
  </si>
  <si>
    <t>VENTA SALDO</t>
  </si>
  <si>
    <t>114023 agosto</t>
  </si>
  <si>
    <t>Por Concepto de prestacion de Servicios por alquiler de inmuebles del 1 al 30 de OCTUBRE del  2024.</t>
  </si>
  <si>
    <t>SANTIAGO DE CALI , OCTUBRE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</si>
</sst>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amily val="2"/>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3" xfId="0" applyNumberFormat="1" applyFont="1" applyBorder="1"/>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44" fontId="27" fillId="0" borderId="0" xfId="46" applyFont="1"/>
    <xf numFmtId="169" fontId="27" fillId="0" borderId="6" xfId="46" applyNumberFormat="1" applyFont="1" applyBorder="1"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8"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29" xfId="0" applyFont="1" applyBorder="1" applyAlignment="1">
      <alignment horizontal="center"/>
    </xf>
    <xf numFmtId="0" fontId="27" fillId="0" borderId="29" xfId="0" applyFont="1" applyBorder="1" applyAlignment="1">
      <alignment horizontal="center"/>
    </xf>
    <xf numFmtId="0" fontId="27" fillId="0" borderId="20" xfId="0" applyFont="1" applyBorder="1" applyAlignment="1">
      <alignment horizontal="left"/>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4" fillId="0" borderId="27" xfId="0" applyFont="1" applyBorder="1" applyAlignment="1">
      <alignment horizontal="center"/>
    </xf>
    <xf numFmtId="0" fontId="34" fillId="0" borderId="28" xfId="0" applyFont="1" applyBorder="1" applyAlignment="1">
      <alignment horizontal="center"/>
    </xf>
    <xf numFmtId="166" fontId="34" fillId="0" borderId="27"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4" xfId="0" applyFont="1" applyFill="1" applyBorder="1" applyAlignment="1">
      <alignment horizontal="center" vertical="center" wrapText="1"/>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0"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29"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1" xfId="0" applyFont="1" applyBorder="1" applyAlignment="1">
      <alignment horizontal="center" wrapText="1"/>
    </xf>
    <xf numFmtId="0" fontId="28" fillId="0" borderId="42" xfId="0" applyFont="1" applyBorder="1" applyAlignment="1">
      <alignment horizont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4000000}"/>
    <cellStyle name="Moneda 10" xfId="18" xr:uid="{00000000-0005-0000-0000-000005000000}"/>
    <cellStyle name="Moneda 11" xfId="17" xr:uid="{00000000-0005-0000-0000-000006000000}"/>
    <cellStyle name="Moneda 12" xfId="20" xr:uid="{00000000-0005-0000-0000-000007000000}"/>
    <cellStyle name="Moneda 13" xfId="19" xr:uid="{00000000-0005-0000-0000-000008000000}"/>
    <cellStyle name="Moneda 14" xfId="21" xr:uid="{00000000-0005-0000-0000-000009000000}"/>
    <cellStyle name="Moneda 15" xfId="22" xr:uid="{00000000-0005-0000-0000-00000A000000}"/>
    <cellStyle name="Moneda 16" xfId="23" xr:uid="{00000000-0005-0000-0000-00000B000000}"/>
    <cellStyle name="Moneda 17" xfId="25" xr:uid="{00000000-0005-0000-0000-00000C000000}"/>
    <cellStyle name="Moneda 18" xfId="30" xr:uid="{00000000-0005-0000-0000-00000D000000}"/>
    <cellStyle name="Moneda 19" xfId="29" xr:uid="{00000000-0005-0000-0000-00000E000000}"/>
    <cellStyle name="Moneda 2" xfId="5" xr:uid="{00000000-0005-0000-0000-00000F000000}"/>
    <cellStyle name="Moneda 2 2" xfId="16" xr:uid="{00000000-0005-0000-0000-000010000000}"/>
    <cellStyle name="Moneda 2 3" xfId="27" xr:uid="{00000000-0005-0000-0000-000011000000}"/>
    <cellStyle name="Moneda 2 4" xfId="40" xr:uid="{00000000-0005-0000-0000-000012000000}"/>
    <cellStyle name="Moneda 20" xfId="31" xr:uid="{00000000-0005-0000-0000-000013000000}"/>
    <cellStyle name="Moneda 21" xfId="32" xr:uid="{00000000-0005-0000-0000-000014000000}"/>
    <cellStyle name="Moneda 22" xfId="33" xr:uid="{00000000-0005-0000-0000-000015000000}"/>
    <cellStyle name="Moneda 23" xfId="34" xr:uid="{00000000-0005-0000-0000-000016000000}"/>
    <cellStyle name="Moneda 24" xfId="35" xr:uid="{00000000-0005-0000-0000-000017000000}"/>
    <cellStyle name="Moneda 25" xfId="36" xr:uid="{00000000-0005-0000-0000-000018000000}"/>
    <cellStyle name="Moneda 26" xfId="38" xr:uid="{00000000-0005-0000-0000-000019000000}"/>
    <cellStyle name="Moneda 27" xfId="43" xr:uid="{00000000-0005-0000-0000-00001A000000}"/>
    <cellStyle name="Moneda 28" xfId="42" xr:uid="{00000000-0005-0000-0000-00001B000000}"/>
    <cellStyle name="Moneda 29" xfId="44" xr:uid="{00000000-0005-0000-0000-00001C000000}"/>
    <cellStyle name="Moneda 3" xfId="8" xr:uid="{00000000-0005-0000-0000-00001D000000}"/>
    <cellStyle name="Moneda 3 2" xfId="41" xr:uid="{00000000-0005-0000-0000-00001E000000}"/>
    <cellStyle name="Moneda 4" xfId="7" xr:uid="{00000000-0005-0000-0000-00001F000000}"/>
    <cellStyle name="Moneda 5" xfId="9" xr:uid="{00000000-0005-0000-0000-000020000000}"/>
    <cellStyle name="Moneda 6" xfId="11" xr:uid="{00000000-0005-0000-0000-000021000000}"/>
    <cellStyle name="Moneda 7" xfId="10" xr:uid="{00000000-0005-0000-0000-000022000000}"/>
    <cellStyle name="Moneda 8" xfId="12" xr:uid="{00000000-0005-0000-0000-000023000000}"/>
    <cellStyle name="Moneda 9" xfId="14" xr:uid="{00000000-0005-0000-0000-000024000000}"/>
    <cellStyle name="Normal" xfId="0" builtinId="0"/>
    <cellStyle name="Normal 2" xfId="4" xr:uid="{00000000-0005-0000-0000-000026000000}"/>
    <cellStyle name="Normal 2 2" xfId="28" xr:uid="{00000000-0005-0000-0000-000027000000}"/>
    <cellStyle name="Normal 3" xfId="13" xr:uid="{00000000-0005-0000-0000-000028000000}"/>
    <cellStyle name="Normal 4" xfId="24" xr:uid="{00000000-0005-0000-0000-000029000000}"/>
    <cellStyle name="Normal 5" xfId="37" xr:uid="{00000000-0005-0000-0000-00002A000000}"/>
    <cellStyle name="Porcentaje 2" xfId="6" xr:uid="{00000000-0005-0000-0000-00002B000000}"/>
    <cellStyle name="Porcentaje 3" xfId="15" xr:uid="{00000000-0005-0000-0000-00002C000000}"/>
    <cellStyle name="Porcentaje 4" xfId="26" xr:uid="{00000000-0005-0000-0000-00002D000000}"/>
    <cellStyle name="Porcentaje 5" xfId="39" xr:uid="{00000000-0005-0000-0000-00002E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9"/>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3" spans="2:8" x14ac:dyDescent="0.25">
      <c r="B3" s="13" t="s">
        <v>0</v>
      </c>
      <c r="D3" s="34">
        <v>16</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91</v>
      </c>
      <c r="E10" s="148"/>
    </row>
    <row r="11" spans="2:8" x14ac:dyDescent="0.25">
      <c r="D11" s="13" t="s">
        <v>43</v>
      </c>
    </row>
    <row r="13" spans="2:8" x14ac:dyDescent="0.25">
      <c r="B13" s="131" t="s">
        <v>116</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155000</v>
      </c>
    </row>
    <row r="33" spans="2:9" x14ac:dyDescent="0.25">
      <c r="B33" s="135" t="s">
        <v>19</v>
      </c>
      <c r="C33" s="135"/>
      <c r="D33" s="135"/>
      <c r="E33" s="135"/>
      <c r="F33" s="134">
        <f>SUM(G16+G17+G31)</f>
        <v>376866.66499999998</v>
      </c>
      <c r="G33" s="134"/>
    </row>
    <row r="34" spans="2:9" x14ac:dyDescent="0.25">
      <c r="B34" s="149"/>
      <c r="C34" s="150"/>
      <c r="D34" s="150"/>
      <c r="E34" s="151"/>
      <c r="F34" s="150"/>
    </row>
    <row r="35" spans="2:9" x14ac:dyDescent="0.25">
      <c r="B35" s="24"/>
      <c r="C35" s="21"/>
      <c r="D35" s="21"/>
      <c r="E35" s="44"/>
      <c r="F35" s="21"/>
    </row>
    <row r="36" spans="2:9" x14ac:dyDescent="0.25">
      <c r="B36" s="152" t="s">
        <v>20</v>
      </c>
      <c r="C36" s="153"/>
      <c r="D36" s="153"/>
      <c r="E36" s="153"/>
      <c r="F36" s="153"/>
      <c r="G36" s="144"/>
    </row>
    <row r="37" spans="2:9" x14ac:dyDescent="0.25">
      <c r="G37" s="45"/>
    </row>
    <row r="38" spans="2:9" ht="15" customHeight="1" x14ac:dyDescent="0.25">
      <c r="B38" s="132" t="s">
        <v>78</v>
      </c>
      <c r="C38" s="132"/>
      <c r="D38" s="132"/>
      <c r="E38" s="132"/>
      <c r="F38" s="132"/>
      <c r="G38" s="132"/>
      <c r="H38" s="132"/>
    </row>
    <row r="39" spans="2:9" x14ac:dyDescent="0.25">
      <c r="B39" s="132"/>
      <c r="C39" s="132"/>
      <c r="D39" s="132"/>
      <c r="E39" s="132"/>
      <c r="F39" s="132"/>
      <c r="G39" s="132"/>
      <c r="H39" s="132"/>
    </row>
    <row r="40" spans="2:9" x14ac:dyDescent="0.25">
      <c r="B40" s="132"/>
      <c r="C40" s="132"/>
      <c r="D40" s="132"/>
      <c r="E40" s="132"/>
      <c r="F40" s="132"/>
      <c r="G40" s="132"/>
      <c r="H40" s="132"/>
    </row>
    <row r="41" spans="2:9" x14ac:dyDescent="0.25">
      <c r="B41" s="24"/>
      <c r="C41" s="21"/>
      <c r="D41" s="21"/>
      <c r="E41" s="44"/>
      <c r="F41" s="21"/>
    </row>
    <row r="42" spans="2:9" x14ac:dyDescent="0.25">
      <c r="B42" s="133" t="s">
        <v>79</v>
      </c>
      <c r="C42" s="133"/>
      <c r="D42" s="133"/>
      <c r="E42" s="133"/>
      <c r="F42" s="145">
        <v>210400</v>
      </c>
      <c r="G42" s="146"/>
    </row>
    <row r="43" spans="2:9" x14ac:dyDescent="0.25">
      <c r="B43" s="133" t="s">
        <v>80</v>
      </c>
      <c r="C43" s="133"/>
      <c r="D43" s="133"/>
      <c r="E43" s="133"/>
      <c r="F43" s="145">
        <v>38801</v>
      </c>
      <c r="G43" s="146"/>
    </row>
    <row r="44" spans="2:9" x14ac:dyDescent="0.25">
      <c r="B44" s="133" t="s">
        <v>81</v>
      </c>
      <c r="C44" s="133"/>
      <c r="D44" s="133"/>
      <c r="E44" s="133"/>
      <c r="F44" s="156">
        <f>+F42+F43</f>
        <v>249201</v>
      </c>
      <c r="G44" s="157"/>
    </row>
    <row r="46" spans="2:9" ht="15" customHeight="1" x14ac:dyDescent="0.25">
      <c r="B46" s="135" t="s">
        <v>17</v>
      </c>
      <c r="C46" s="135"/>
      <c r="D46" s="135"/>
      <c r="E46" s="135"/>
      <c r="F46" s="134">
        <f>+F33-F44</f>
        <v>127665.66499999998</v>
      </c>
      <c r="G46" s="134"/>
    </row>
    <row r="48" spans="2:9" x14ac:dyDescent="0.25">
      <c r="B48" s="154"/>
      <c r="C48" s="154"/>
      <c r="D48" s="154"/>
      <c r="E48" s="154"/>
      <c r="F48" s="154"/>
      <c r="G48" s="154"/>
      <c r="I48" s="33"/>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0"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87</v>
      </c>
      <c r="D56" s="150"/>
      <c r="E56" s="150"/>
      <c r="F56" s="150"/>
    </row>
    <row r="57" spans="2:9" x14ac:dyDescent="0.25">
      <c r="C57" s="149" t="s">
        <v>91</v>
      </c>
      <c r="D57" s="148"/>
      <c r="E57" s="148"/>
      <c r="F57" s="148"/>
    </row>
    <row r="58" spans="2:9" x14ac:dyDescent="0.25">
      <c r="C58" s="147" t="s">
        <v>42</v>
      </c>
      <c r="D58" s="148"/>
      <c r="E58" s="148"/>
      <c r="F58" s="148"/>
    </row>
    <row r="59" spans="2:9" x14ac:dyDescent="0.25">
      <c r="B59" s="149" t="s">
        <v>23</v>
      </c>
      <c r="C59" s="148"/>
      <c r="D59" s="148"/>
      <c r="E59" s="148"/>
      <c r="F59" s="148"/>
      <c r="G59" s="148"/>
    </row>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8"/>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66" t="s">
        <v>4</v>
      </c>
      <c r="D9" s="150"/>
      <c r="E9" s="150"/>
      <c r="F9" s="150"/>
    </row>
    <row r="10" spans="2:8" x14ac:dyDescent="0.25">
      <c r="D10" s="158" t="s">
        <v>5</v>
      </c>
      <c r="E10" s="159"/>
    </row>
    <row r="11" spans="2:8" x14ac:dyDescent="0.25">
      <c r="C11" t="s">
        <v>6</v>
      </c>
    </row>
    <row r="13" spans="2:8" x14ac:dyDescent="0.25">
      <c r="B13" t="s">
        <v>7</v>
      </c>
    </row>
    <row r="14" spans="2:8" x14ac:dyDescent="0.25">
      <c r="B14" t="s">
        <v>9</v>
      </c>
    </row>
    <row r="16" spans="2:8" x14ac:dyDescent="0.25">
      <c r="B16" s="165" t="s">
        <v>8</v>
      </c>
      <c r="C16" s="163"/>
      <c r="D16" s="163"/>
      <c r="E16" s="3">
        <v>13</v>
      </c>
      <c r="F16" s="4" t="s">
        <v>10</v>
      </c>
      <c r="G16" s="5">
        <f>SUM(E16*23333.333)</f>
        <v>303333.32899999997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303333.32899999997</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v>
      </c>
      <c r="D44" s="150"/>
      <c r="E44" s="150"/>
      <c r="F44" s="150"/>
    </row>
    <row r="45" spans="2:7" x14ac:dyDescent="0.25">
      <c r="C45" s="158" t="s">
        <v>5</v>
      </c>
      <c r="D45" s="159"/>
      <c r="E45" s="159"/>
      <c r="F45" s="159"/>
    </row>
    <row r="46" spans="2:7" x14ac:dyDescent="0.25">
      <c r="B46" s="158" t="s">
        <v>24</v>
      </c>
      <c r="C46" s="159"/>
      <c r="D46" s="159"/>
      <c r="E46" s="159"/>
      <c r="F46" s="159"/>
      <c r="G46" s="159"/>
    </row>
    <row r="47" spans="2:7" x14ac:dyDescent="0.25">
      <c r="B47" s="158" t="s">
        <v>25</v>
      </c>
      <c r="C47" s="159"/>
      <c r="D47" s="159"/>
      <c r="E47" s="159"/>
      <c r="F47" s="159"/>
      <c r="G47" s="159"/>
    </row>
    <row r="48" spans="2:7" x14ac:dyDescent="0.25">
      <c r="B48" s="158" t="s">
        <v>23</v>
      </c>
      <c r="C48" s="159"/>
      <c r="D48" s="159"/>
      <c r="E48" s="159"/>
      <c r="F48" s="159"/>
      <c r="G48" s="159"/>
    </row>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9"/>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3" spans="2:8" x14ac:dyDescent="0.25">
      <c r="B3" s="66" t="s">
        <v>0</v>
      </c>
      <c r="D3" s="67">
        <v>15</v>
      </c>
    </row>
    <row r="5" spans="2:8" x14ac:dyDescent="0.25">
      <c r="D5" s="174" t="s">
        <v>1</v>
      </c>
      <c r="E5" s="175"/>
    </row>
    <row r="6" spans="2:8" x14ac:dyDescent="0.25">
      <c r="D6" s="174" t="s">
        <v>2</v>
      </c>
      <c r="E6" s="175"/>
    </row>
    <row r="8" spans="2:8" x14ac:dyDescent="0.25">
      <c r="D8" s="174" t="s">
        <v>3</v>
      </c>
      <c r="E8" s="175"/>
    </row>
    <row r="9" spans="2:8" x14ac:dyDescent="0.25">
      <c r="C9" s="176" t="s">
        <v>53</v>
      </c>
      <c r="D9" s="177"/>
      <c r="E9" s="177"/>
      <c r="F9" s="177"/>
    </row>
    <row r="10" spans="2:8" x14ac:dyDescent="0.25">
      <c r="D10" s="174" t="s">
        <v>92</v>
      </c>
      <c r="E10" s="175"/>
    </row>
    <row r="11" spans="2:8" x14ac:dyDescent="0.25">
      <c r="D11" s="66" t="s">
        <v>72</v>
      </c>
    </row>
    <row r="13" spans="2:8" ht="15" customHeight="1" x14ac:dyDescent="0.25">
      <c r="B13" s="131" t="s">
        <v>123</v>
      </c>
      <c r="C13" s="190"/>
      <c r="D13" s="190"/>
      <c r="E13" s="190"/>
      <c r="F13" s="190"/>
      <c r="G13" s="190"/>
      <c r="H13" s="190"/>
    </row>
    <row r="14" spans="2:8" x14ac:dyDescent="0.25">
      <c r="B14" s="190"/>
      <c r="C14" s="190"/>
      <c r="D14" s="190"/>
      <c r="E14" s="190"/>
      <c r="F14" s="190"/>
      <c r="G14" s="190"/>
      <c r="H14" s="190"/>
    </row>
    <row r="16" spans="2:8" x14ac:dyDescent="0.25">
      <c r="B16" s="194" t="s">
        <v>8</v>
      </c>
      <c r="C16" s="169"/>
      <c r="D16" s="169"/>
      <c r="E16" s="68">
        <v>18</v>
      </c>
      <c r="F16" s="69" t="s">
        <v>10</v>
      </c>
      <c r="G16" s="70">
        <f>SUM(E16*23333.333)</f>
        <v>419999.99399999995</v>
      </c>
      <c r="H16" s="71"/>
    </row>
    <row r="17" spans="2:7" x14ac:dyDescent="0.25">
      <c r="B17" s="170" t="s">
        <v>83</v>
      </c>
      <c r="C17" s="191"/>
      <c r="D17" s="191"/>
      <c r="E17" s="192"/>
      <c r="F17" s="193"/>
      <c r="G17" s="72">
        <v>105200</v>
      </c>
    </row>
    <row r="18" spans="2:7" x14ac:dyDescent="0.25">
      <c r="B18" s="73"/>
      <c r="C18" s="74"/>
      <c r="D18" s="74"/>
      <c r="E18" s="73"/>
      <c r="F18" s="73"/>
    </row>
    <row r="19" spans="2:7" x14ac:dyDescent="0.25">
      <c r="B19" s="170" t="s">
        <v>11</v>
      </c>
      <c r="C19" s="170"/>
      <c r="D19" s="170"/>
      <c r="E19" s="170"/>
      <c r="F19" s="170"/>
      <c r="G19" s="170"/>
    </row>
    <row r="20" spans="2:7" ht="30" customHeight="1" x14ac:dyDescent="0.25">
      <c r="B20" s="75" t="s">
        <v>76</v>
      </c>
      <c r="C20" s="76" t="s">
        <v>13</v>
      </c>
      <c r="D20" s="76" t="s">
        <v>14</v>
      </c>
      <c r="E20" s="76" t="s">
        <v>15</v>
      </c>
      <c r="F20" s="76" t="s">
        <v>16</v>
      </c>
      <c r="G20" s="76" t="s">
        <v>17</v>
      </c>
    </row>
    <row r="21" spans="2:7" x14ac:dyDescent="0.25">
      <c r="B21" s="168"/>
      <c r="C21" s="169"/>
      <c r="D21" s="169"/>
      <c r="E21" s="169"/>
      <c r="F21" s="169"/>
      <c r="G21" s="169"/>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1" spans="2:7" x14ac:dyDescent="0.25">
      <c r="E31" s="188" t="s">
        <v>18</v>
      </c>
      <c r="F31" s="187"/>
      <c r="G31" s="80">
        <f>SUM(G22:G29)</f>
        <v>387500</v>
      </c>
    </row>
    <row r="33" spans="2:9" x14ac:dyDescent="0.25">
      <c r="B33" s="180" t="s">
        <v>19</v>
      </c>
      <c r="C33" s="180"/>
      <c r="D33" s="180"/>
      <c r="E33" s="180"/>
      <c r="F33" s="181">
        <f>SUM(G16+G17+G31)</f>
        <v>912699.99399999995</v>
      </c>
      <c r="G33" s="181"/>
    </row>
    <row r="34" spans="2:9" x14ac:dyDescent="0.25">
      <c r="B34" s="174"/>
      <c r="C34" s="177"/>
      <c r="D34" s="177"/>
      <c r="E34" s="189"/>
      <c r="F34" s="177"/>
    </row>
    <row r="35" spans="2:9" x14ac:dyDescent="0.25">
      <c r="B35" s="73"/>
      <c r="C35" s="74"/>
      <c r="D35" s="74"/>
      <c r="E35" s="81"/>
      <c r="F35" s="74"/>
    </row>
    <row r="36" spans="2:9" x14ac:dyDescent="0.25">
      <c r="B36" s="185" t="s">
        <v>20</v>
      </c>
      <c r="C36" s="186"/>
      <c r="D36" s="186"/>
      <c r="E36" s="186"/>
      <c r="F36" s="186"/>
      <c r="G36" s="187"/>
    </row>
    <row r="37" spans="2:9" ht="15" customHeight="1" x14ac:dyDescent="0.25">
      <c r="G37" s="82"/>
    </row>
    <row r="38" spans="2:9" x14ac:dyDescent="0.25">
      <c r="B38" s="183" t="s">
        <v>78</v>
      </c>
      <c r="C38" s="183"/>
      <c r="D38" s="183"/>
      <c r="E38" s="183"/>
      <c r="F38" s="183"/>
      <c r="G38" s="183"/>
      <c r="H38" s="183"/>
    </row>
    <row r="39" spans="2:9" x14ac:dyDescent="0.25">
      <c r="B39" s="183"/>
      <c r="C39" s="183"/>
      <c r="D39" s="183"/>
      <c r="E39" s="183"/>
      <c r="F39" s="183"/>
      <c r="G39" s="183"/>
      <c r="H39" s="183"/>
    </row>
    <row r="40" spans="2:9" x14ac:dyDescent="0.25">
      <c r="B40" s="183"/>
      <c r="C40" s="183"/>
      <c r="D40" s="183"/>
      <c r="E40" s="183"/>
      <c r="F40" s="183"/>
      <c r="G40" s="183"/>
      <c r="H40" s="183"/>
    </row>
    <row r="41" spans="2:9" x14ac:dyDescent="0.25">
      <c r="B41" s="73"/>
      <c r="C41" s="74"/>
      <c r="D41" s="74"/>
      <c r="E41" s="81"/>
      <c r="F41" s="74"/>
    </row>
    <row r="42" spans="2:9" x14ac:dyDescent="0.25">
      <c r="B42" s="171" t="s">
        <v>79</v>
      </c>
      <c r="C42" s="171"/>
      <c r="D42" s="171"/>
      <c r="E42" s="171"/>
      <c r="F42" s="172">
        <v>210400</v>
      </c>
      <c r="G42" s="173"/>
    </row>
    <row r="43" spans="2:9" x14ac:dyDescent="0.25">
      <c r="B43" s="171" t="s">
        <v>80</v>
      </c>
      <c r="C43" s="171"/>
      <c r="D43" s="171"/>
      <c r="E43" s="171"/>
      <c r="F43" s="172">
        <v>34699</v>
      </c>
      <c r="G43" s="173"/>
    </row>
    <row r="44" spans="2:9" x14ac:dyDescent="0.25">
      <c r="B44" s="171" t="s">
        <v>81</v>
      </c>
      <c r="C44" s="171"/>
      <c r="D44" s="171"/>
      <c r="E44" s="171"/>
      <c r="F44" s="178">
        <f>+F42+F43</f>
        <v>245099</v>
      </c>
      <c r="G44" s="179"/>
    </row>
    <row r="46" spans="2:9" x14ac:dyDescent="0.25">
      <c r="B46" s="180" t="s">
        <v>17</v>
      </c>
      <c r="C46" s="180"/>
      <c r="D46" s="180"/>
      <c r="E46" s="180"/>
      <c r="F46" s="181">
        <f>+F33-F44</f>
        <v>667600.99399999995</v>
      </c>
      <c r="G46" s="181"/>
    </row>
    <row r="48" spans="2:9" ht="15" customHeight="1" x14ac:dyDescent="0.25">
      <c r="B48" s="182"/>
      <c r="C48" s="182"/>
      <c r="D48" s="182"/>
      <c r="E48" s="182"/>
      <c r="F48" s="182"/>
      <c r="G48" s="182"/>
      <c r="I48" s="83"/>
    </row>
    <row r="49" spans="2:9" x14ac:dyDescent="0.25">
      <c r="B49" s="183" t="s">
        <v>90</v>
      </c>
      <c r="C49" s="183"/>
      <c r="D49" s="183"/>
      <c r="E49" s="183"/>
      <c r="F49" s="183"/>
      <c r="G49" s="183"/>
      <c r="H49" s="183"/>
      <c r="I49" s="83"/>
    </row>
    <row r="50" spans="2:9" ht="64.5" customHeight="1" x14ac:dyDescent="0.25">
      <c r="B50" s="183"/>
      <c r="C50" s="183"/>
      <c r="D50" s="183"/>
      <c r="E50" s="183"/>
      <c r="F50" s="183"/>
      <c r="G50" s="183"/>
      <c r="H50" s="183"/>
      <c r="I50" s="83"/>
    </row>
    <row r="51" spans="2:9" x14ac:dyDescent="0.25">
      <c r="B51" s="183"/>
      <c r="C51" s="183"/>
      <c r="D51" s="183"/>
      <c r="E51" s="183"/>
      <c r="F51" s="183"/>
      <c r="G51" s="183"/>
      <c r="H51" s="183"/>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6" t="s">
        <v>53</v>
      </c>
      <c r="D56" s="177"/>
      <c r="E56" s="177"/>
      <c r="F56" s="177"/>
    </row>
    <row r="57" spans="2:9" x14ac:dyDescent="0.25">
      <c r="C57" s="174" t="s">
        <v>92</v>
      </c>
      <c r="D57" s="175"/>
      <c r="E57" s="175"/>
      <c r="F57" s="175"/>
    </row>
    <row r="58" spans="2:9" x14ac:dyDescent="0.25">
      <c r="C58" s="184" t="s">
        <v>55</v>
      </c>
      <c r="D58" s="175"/>
      <c r="E58" s="175"/>
      <c r="F58" s="175"/>
    </row>
    <row r="59" spans="2:9" x14ac:dyDescent="0.25">
      <c r="B59" s="174" t="s">
        <v>23</v>
      </c>
      <c r="C59" s="175"/>
      <c r="D59" s="175"/>
      <c r="E59" s="175"/>
      <c r="F59" s="175"/>
      <c r="G59" s="175"/>
    </row>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59"/>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100</v>
      </c>
      <c r="D9" s="150"/>
      <c r="E9" s="150"/>
      <c r="F9" s="150"/>
    </row>
    <row r="10" spans="2:8" x14ac:dyDescent="0.25">
      <c r="D10" s="149" t="s">
        <v>101</v>
      </c>
      <c r="E10" s="148"/>
    </row>
    <row r="11" spans="2:8" x14ac:dyDescent="0.25">
      <c r="D11" s="13" t="s">
        <v>61</v>
      </c>
    </row>
    <row r="13" spans="2:8" ht="15" customHeight="1" x14ac:dyDescent="0.25">
      <c r="B13" s="131" t="s">
        <v>109</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221866.66499999998</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11466.664999999979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100</v>
      </c>
      <c r="D56" s="150"/>
      <c r="E56" s="150"/>
      <c r="F56" s="150"/>
    </row>
    <row r="57" spans="2:9" x14ac:dyDescent="0.25">
      <c r="D57" s="149" t="s">
        <v>101</v>
      </c>
      <c r="E57" s="148"/>
    </row>
    <row r="58" spans="2:9" x14ac:dyDescent="0.25">
      <c r="C58" s="147" t="s">
        <v>103</v>
      </c>
      <c r="D58" s="148"/>
      <c r="E58" s="148"/>
      <c r="F58" s="148"/>
    </row>
    <row r="59" spans="2:9" x14ac:dyDescent="0.25">
      <c r="B59" s="149" t="s">
        <v>23</v>
      </c>
      <c r="C59" s="148"/>
      <c r="D59" s="148"/>
      <c r="E59" s="148"/>
      <c r="F59" s="148"/>
      <c r="G59" s="148"/>
    </row>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59"/>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112</v>
      </c>
      <c r="D9" s="150"/>
      <c r="E9" s="150"/>
      <c r="F9" s="150"/>
    </row>
    <row r="10" spans="2:8" x14ac:dyDescent="0.25">
      <c r="D10" s="149" t="s">
        <v>113</v>
      </c>
      <c r="E10" s="148"/>
    </row>
    <row r="11" spans="2:8" x14ac:dyDescent="0.25">
      <c r="D11" s="13" t="s">
        <v>117</v>
      </c>
    </row>
    <row r="13" spans="2:8" ht="15" customHeight="1" x14ac:dyDescent="0.25">
      <c r="B13" s="131" t="s">
        <v>118</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9</v>
      </c>
      <c r="F16" s="36" t="s">
        <v>10</v>
      </c>
      <c r="G16" s="37">
        <f>SUM(E16*23333.333)</f>
        <v>209999.99699999997</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315199.99699999997</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72037.996999999974</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112</v>
      </c>
      <c r="D56" s="150"/>
      <c r="E56" s="150"/>
      <c r="F56" s="150"/>
    </row>
    <row r="57" spans="2:9" x14ac:dyDescent="0.25">
      <c r="D57" s="149" t="s">
        <v>113</v>
      </c>
      <c r="E57" s="148"/>
    </row>
    <row r="58" spans="2:9" x14ac:dyDescent="0.25">
      <c r="C58" s="147" t="s">
        <v>114</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9"/>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3" spans="2:8" x14ac:dyDescent="0.25">
      <c r="B3" s="13" t="s">
        <v>0</v>
      </c>
      <c r="D3" s="34">
        <v>8</v>
      </c>
    </row>
    <row r="5" spans="2:8" x14ac:dyDescent="0.25">
      <c r="D5" s="149" t="s">
        <v>1</v>
      </c>
      <c r="E5" s="148"/>
    </row>
    <row r="6" spans="2:8" x14ac:dyDescent="0.25">
      <c r="D6" s="149" t="s">
        <v>2</v>
      </c>
      <c r="E6" s="148"/>
    </row>
    <row r="8" spans="2:8" x14ac:dyDescent="0.25">
      <c r="D8" s="149" t="s">
        <v>3</v>
      </c>
      <c r="E8" s="148"/>
    </row>
    <row r="9" spans="2:8" x14ac:dyDescent="0.25">
      <c r="C9" s="155" t="s">
        <v>104</v>
      </c>
      <c r="D9" s="150"/>
      <c r="E9" s="150"/>
      <c r="F9" s="150"/>
    </row>
    <row r="10" spans="2:8" x14ac:dyDescent="0.25">
      <c r="D10" s="149" t="s">
        <v>105</v>
      </c>
      <c r="E10" s="148"/>
    </row>
    <row r="11" spans="2:8" x14ac:dyDescent="0.25">
      <c r="D11" s="13" t="s">
        <v>115</v>
      </c>
    </row>
    <row r="13" spans="2:8" ht="15" customHeight="1" x14ac:dyDescent="0.25">
      <c r="B13" s="131" t="s">
        <v>123</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18</v>
      </c>
      <c r="F16" s="36" t="s">
        <v>10</v>
      </c>
      <c r="G16" s="37">
        <f>SUM(E16*23333.333)</f>
        <v>419999.99399999995</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912500</v>
      </c>
    </row>
    <row r="33" spans="2:8" x14ac:dyDescent="0.25">
      <c r="B33" s="135" t="s">
        <v>19</v>
      </c>
      <c r="C33" s="135"/>
      <c r="D33" s="135"/>
      <c r="E33" s="135"/>
      <c r="F33" s="134">
        <f>SUM(G16+G17+G31)</f>
        <v>1437699.9939999999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34968</v>
      </c>
      <c r="G43" s="146"/>
    </row>
    <row r="44" spans="2:8" x14ac:dyDescent="0.25">
      <c r="B44" s="133" t="s">
        <v>81</v>
      </c>
      <c r="C44" s="133"/>
      <c r="D44" s="133"/>
      <c r="E44" s="133"/>
      <c r="F44" s="156">
        <f>+F42+F43</f>
        <v>245368</v>
      </c>
      <c r="G44" s="157"/>
    </row>
    <row r="46" spans="2:8" x14ac:dyDescent="0.25">
      <c r="B46" s="135" t="s">
        <v>17</v>
      </c>
      <c r="C46" s="135"/>
      <c r="D46" s="135"/>
      <c r="E46" s="135"/>
      <c r="F46" s="134">
        <f>+F33-F44</f>
        <v>1192331.9939999999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104</v>
      </c>
      <c r="D56" s="150"/>
      <c r="E56" s="150"/>
      <c r="F56" s="150"/>
    </row>
    <row r="57" spans="2:9" x14ac:dyDescent="0.25">
      <c r="D57" s="149" t="s">
        <v>105</v>
      </c>
      <c r="E57" s="148"/>
    </row>
    <row r="58" spans="2:9" x14ac:dyDescent="0.25">
      <c r="C58" s="147" t="s">
        <v>106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56"/>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3" spans="2:8" x14ac:dyDescent="0.25">
      <c r="B3" s="13" t="s">
        <v>0</v>
      </c>
      <c r="D3" s="34">
        <v>5</v>
      </c>
    </row>
    <row r="5" spans="2:8" x14ac:dyDescent="0.25">
      <c r="D5" s="149" t="s">
        <v>1</v>
      </c>
      <c r="E5" s="148"/>
    </row>
    <row r="6" spans="2:8" x14ac:dyDescent="0.25">
      <c r="D6" s="149" t="s">
        <v>2</v>
      </c>
      <c r="E6" s="148"/>
    </row>
    <row r="8" spans="2:8" x14ac:dyDescent="0.25">
      <c r="D8" s="149" t="s">
        <v>3</v>
      </c>
      <c r="E8" s="148"/>
    </row>
    <row r="9" spans="2:8" x14ac:dyDescent="0.25">
      <c r="C9" s="155" t="s">
        <v>126</v>
      </c>
      <c r="D9" s="150"/>
      <c r="E9" s="150"/>
      <c r="F9" s="150"/>
    </row>
    <row r="10" spans="2:8" x14ac:dyDescent="0.25">
      <c r="D10" s="149" t="s">
        <v>127</v>
      </c>
      <c r="E10" s="148"/>
    </row>
    <row r="11" spans="2:8" x14ac:dyDescent="0.25">
      <c r="D11" s="13" t="s">
        <v>128</v>
      </c>
    </row>
    <row r="13" spans="2:8" ht="15" customHeight="1" x14ac:dyDescent="0.25">
      <c r="B13" s="131" t="s">
        <v>131</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v>770000</v>
      </c>
      <c r="H16" s="38"/>
    </row>
    <row r="17" spans="2:7" x14ac:dyDescent="0.25">
      <c r="B17" s="136" t="s">
        <v>83</v>
      </c>
      <c r="C17" s="137"/>
      <c r="D17" s="137"/>
      <c r="E17" s="138"/>
      <c r="F17" s="139"/>
      <c r="G17" s="53">
        <v>111500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8" spans="2:7" x14ac:dyDescent="0.25">
      <c r="E28" s="143" t="s">
        <v>18</v>
      </c>
      <c r="F28" s="144"/>
      <c r="G28" s="26">
        <f>SUM(G22:G26)</f>
        <v>314000</v>
      </c>
    </row>
    <row r="30" spans="2:7" x14ac:dyDescent="0.25">
      <c r="B30" s="135" t="s">
        <v>19</v>
      </c>
      <c r="C30" s="135"/>
      <c r="D30" s="135"/>
      <c r="E30" s="135"/>
      <c r="F30" s="134">
        <f>SUM(G16+G17+G28)</f>
        <v>1195500</v>
      </c>
      <c r="G30" s="134"/>
    </row>
    <row r="31" spans="2:7" x14ac:dyDescent="0.25">
      <c r="B31" s="149"/>
      <c r="C31" s="150"/>
      <c r="D31" s="150"/>
      <c r="E31" s="151"/>
      <c r="F31" s="150"/>
    </row>
    <row r="32" spans="2:7" x14ac:dyDescent="0.25">
      <c r="B32" s="24"/>
      <c r="C32" s="21"/>
      <c r="D32" s="21"/>
      <c r="E32" s="44"/>
      <c r="F32" s="21"/>
    </row>
    <row r="33" spans="2:9" x14ac:dyDescent="0.25">
      <c r="B33" s="152" t="s">
        <v>20</v>
      </c>
      <c r="C33" s="153"/>
      <c r="D33" s="153"/>
      <c r="E33" s="153"/>
      <c r="F33" s="153"/>
      <c r="G33" s="144"/>
    </row>
    <row r="34" spans="2:9" x14ac:dyDescent="0.25">
      <c r="G34" s="45"/>
    </row>
    <row r="35" spans="2:9" ht="15" customHeight="1" x14ac:dyDescent="0.25">
      <c r="B35" s="132" t="s">
        <v>78</v>
      </c>
      <c r="C35" s="132"/>
      <c r="D35" s="132"/>
      <c r="E35" s="132"/>
      <c r="F35" s="132"/>
      <c r="G35" s="132"/>
      <c r="H35" s="132"/>
    </row>
    <row r="36" spans="2:9" x14ac:dyDescent="0.25">
      <c r="B36" s="132"/>
      <c r="C36" s="132"/>
      <c r="D36" s="132"/>
      <c r="E36" s="132"/>
      <c r="F36" s="132"/>
      <c r="G36" s="132"/>
      <c r="H36" s="132"/>
    </row>
    <row r="37" spans="2:9" x14ac:dyDescent="0.25">
      <c r="B37" s="132"/>
      <c r="C37" s="132"/>
      <c r="D37" s="132"/>
      <c r="E37" s="132"/>
      <c r="F37" s="132"/>
      <c r="G37" s="132"/>
      <c r="H37" s="132"/>
    </row>
    <row r="38" spans="2:9" x14ac:dyDescent="0.25">
      <c r="B38" s="24"/>
      <c r="C38" s="21"/>
      <c r="D38" s="21"/>
      <c r="E38" s="44"/>
      <c r="F38" s="21"/>
    </row>
    <row r="39" spans="2:9" x14ac:dyDescent="0.25">
      <c r="B39" s="133" t="s">
        <v>79</v>
      </c>
      <c r="C39" s="133"/>
      <c r="D39" s="133"/>
      <c r="E39" s="133"/>
      <c r="F39" s="145">
        <v>223000</v>
      </c>
      <c r="G39" s="146"/>
    </row>
    <row r="40" spans="2:9" x14ac:dyDescent="0.25">
      <c r="B40" s="133" t="s">
        <v>80</v>
      </c>
      <c r="C40" s="133"/>
      <c r="D40" s="133"/>
      <c r="E40" s="133"/>
      <c r="F40" s="145">
        <v>37070</v>
      </c>
      <c r="G40" s="146"/>
    </row>
    <row r="41" spans="2:9" x14ac:dyDescent="0.25">
      <c r="B41" s="133" t="s">
        <v>81</v>
      </c>
      <c r="C41" s="133"/>
      <c r="D41" s="133"/>
      <c r="E41" s="133"/>
      <c r="F41" s="156">
        <f>SUM(F39:G40)</f>
        <v>260070</v>
      </c>
      <c r="G41" s="157"/>
    </row>
    <row r="43" spans="2:9" x14ac:dyDescent="0.25">
      <c r="B43" s="135" t="s">
        <v>17</v>
      </c>
      <c r="C43" s="135"/>
      <c r="D43" s="135"/>
      <c r="E43" s="135"/>
      <c r="F43" s="134">
        <f>+F30-F41</f>
        <v>935430</v>
      </c>
      <c r="G43" s="134"/>
    </row>
    <row r="45" spans="2:9" x14ac:dyDescent="0.25">
      <c r="B45" s="154"/>
      <c r="C45" s="154"/>
      <c r="D45" s="154"/>
      <c r="E45" s="154"/>
      <c r="F45" s="154"/>
      <c r="G45" s="154"/>
    </row>
    <row r="46" spans="2:9" ht="15" customHeight="1" x14ac:dyDescent="0.25">
      <c r="B46" s="132" t="s">
        <v>90</v>
      </c>
      <c r="C46" s="132"/>
      <c r="D46" s="132"/>
      <c r="E46" s="132"/>
      <c r="F46" s="132"/>
      <c r="G46" s="132"/>
      <c r="H46" s="132"/>
      <c r="I46" s="33"/>
    </row>
    <row r="47" spans="2:9" x14ac:dyDescent="0.25">
      <c r="B47" s="132"/>
      <c r="C47" s="132"/>
      <c r="D47" s="132"/>
      <c r="E47" s="132"/>
      <c r="F47" s="132"/>
      <c r="G47" s="132"/>
      <c r="H47" s="132"/>
      <c r="I47" s="33"/>
    </row>
    <row r="48" spans="2:9" ht="66" customHeight="1" x14ac:dyDescent="0.25">
      <c r="B48" s="132"/>
      <c r="C48" s="132"/>
      <c r="D48" s="132"/>
      <c r="E48" s="132"/>
      <c r="F48" s="132"/>
      <c r="G48" s="132"/>
      <c r="H48" s="13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55" t="s">
        <v>126</v>
      </c>
      <c r="D53" s="150"/>
      <c r="E53" s="150"/>
      <c r="F53" s="150"/>
    </row>
    <row r="54" spans="2:8" x14ac:dyDescent="0.25">
      <c r="D54" s="149" t="s">
        <v>127</v>
      </c>
      <c r="E54" s="148"/>
    </row>
    <row r="55" spans="2:8" x14ac:dyDescent="0.25">
      <c r="C55" s="147" t="s">
        <v>129</v>
      </c>
      <c r="D55" s="148"/>
      <c r="E55" s="148"/>
      <c r="F55" s="148"/>
    </row>
    <row r="56" spans="2:8" x14ac:dyDescent="0.25">
      <c r="B56" s="149" t="s">
        <v>23</v>
      </c>
      <c r="C56" s="148"/>
      <c r="D56" s="148"/>
      <c r="E56" s="148"/>
      <c r="F56" s="148"/>
      <c r="G56" s="148"/>
    </row>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994"/>
  <sheetViews>
    <sheetView tabSelected="1" topLeftCell="A17" workbookViewId="0">
      <selection activeCell="O29" sqref="O29"/>
    </sheetView>
  </sheetViews>
  <sheetFormatPr baseColWidth="10" defaultColWidth="15.140625" defaultRowHeight="12.75" x14ac:dyDescent="0.2"/>
  <cols>
    <col min="1" max="1" width="7.85546875" style="102" customWidth="1"/>
    <col min="2" max="2" width="15" style="102" customWidth="1"/>
    <col min="3" max="3" width="13.140625" style="102" bestFit="1" customWidth="1"/>
    <col min="4" max="4" width="15.42578125" style="102" bestFit="1" customWidth="1"/>
    <col min="5" max="5" width="7.5703125" style="102" customWidth="1"/>
    <col min="6" max="6" width="12"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203" t="s">
        <v>172</v>
      </c>
      <c r="C1" s="203"/>
      <c r="D1" s="203"/>
      <c r="E1" s="203"/>
      <c r="F1" s="203"/>
      <c r="G1" s="203"/>
      <c r="H1" s="203"/>
      <c r="I1" s="203"/>
    </row>
    <row r="2" spans="2:9" ht="13.5" thickBot="1" x14ac:dyDescent="0.25"/>
    <row r="3" spans="2:9" ht="13.5" thickBot="1" x14ac:dyDescent="0.25">
      <c r="B3" s="102" t="s">
        <v>0</v>
      </c>
      <c r="D3" s="110"/>
    </row>
    <row r="5" spans="2:9" ht="15.75" x14ac:dyDescent="0.25">
      <c r="C5" s="204" t="s">
        <v>161</v>
      </c>
      <c r="D5" s="204"/>
      <c r="E5" s="204"/>
      <c r="F5" s="204"/>
    </row>
    <row r="6" spans="2:9" x14ac:dyDescent="0.2">
      <c r="D6" s="205" t="s">
        <v>2</v>
      </c>
      <c r="E6" s="205"/>
    </row>
    <row r="8" spans="2:9" x14ac:dyDescent="0.2">
      <c r="D8" s="205" t="s">
        <v>3</v>
      </c>
      <c r="E8" s="206"/>
    </row>
    <row r="9" spans="2:9" x14ac:dyDescent="0.2">
      <c r="C9" s="203" t="s">
        <v>165</v>
      </c>
      <c r="D9" s="207"/>
      <c r="E9" s="207"/>
      <c r="F9" s="207"/>
    </row>
    <row r="10" spans="2:9" x14ac:dyDescent="0.2">
      <c r="D10" s="205" t="s">
        <v>166</v>
      </c>
      <c r="E10" s="206"/>
    </row>
    <row r="11" spans="2:9" x14ac:dyDescent="0.2">
      <c r="C11" s="203"/>
      <c r="D11" s="203"/>
      <c r="E11" s="203"/>
      <c r="F11" s="203"/>
    </row>
    <row r="13" spans="2:9" ht="15.75" x14ac:dyDescent="0.25">
      <c r="B13" s="208" t="s">
        <v>158</v>
      </c>
      <c r="C13" s="208"/>
      <c r="D13" s="209">
        <v>30667090166</v>
      </c>
      <c r="E13" s="209"/>
      <c r="F13" s="209"/>
      <c r="G13" s="209"/>
      <c r="H13" s="209"/>
    </row>
    <row r="14" spans="2:9" ht="15.75" x14ac:dyDescent="0.25">
      <c r="B14" s="105" t="s">
        <v>157</v>
      </c>
      <c r="C14" s="210" t="s">
        <v>167</v>
      </c>
      <c r="D14" s="210"/>
      <c r="E14" s="210"/>
      <c r="F14" s="210"/>
      <c r="G14" s="210"/>
      <c r="H14" s="210"/>
    </row>
    <row r="15" spans="2:9" ht="15.75" x14ac:dyDescent="0.25">
      <c r="B15" s="105" t="s">
        <v>159</v>
      </c>
      <c r="C15" s="211" t="s">
        <v>160</v>
      </c>
      <c r="D15" s="211"/>
      <c r="E15" s="211"/>
      <c r="F15" s="211"/>
      <c r="G15" s="211"/>
      <c r="H15" s="211"/>
    </row>
    <row r="17" spans="2:14" ht="15" customHeight="1" x14ac:dyDescent="0.2">
      <c r="B17" s="197" t="s">
        <v>171</v>
      </c>
      <c r="C17" s="198"/>
      <c r="D17" s="198"/>
      <c r="E17" s="198"/>
      <c r="F17" s="198"/>
      <c r="G17" s="198"/>
      <c r="H17" s="198"/>
      <c r="I17" s="199"/>
    </row>
    <row r="18" spans="2:14" x14ac:dyDescent="0.2">
      <c r="B18" s="200"/>
      <c r="C18" s="201"/>
      <c r="D18" s="201"/>
      <c r="E18" s="201"/>
      <c r="F18" s="201"/>
      <c r="G18" s="201"/>
      <c r="H18" s="201"/>
      <c r="I18" s="202"/>
    </row>
    <row r="19" spans="2:14" ht="15" x14ac:dyDescent="0.2">
      <c r="B19" s="112"/>
    </row>
    <row r="20" spans="2:14" ht="13.5" thickBot="1" x14ac:dyDescent="0.25">
      <c r="B20" s="109"/>
      <c r="C20" s="101"/>
      <c r="D20" s="101"/>
      <c r="E20" s="109"/>
      <c r="F20" s="109"/>
    </row>
    <row r="21" spans="2:14" ht="16.5" thickBot="1" x14ac:dyDescent="0.3">
      <c r="B21" s="214" t="s">
        <v>163</v>
      </c>
      <c r="C21" s="215"/>
      <c r="D21" s="215"/>
      <c r="E21" s="215"/>
      <c r="F21" s="215"/>
      <c r="G21" s="215"/>
      <c r="H21" s="215"/>
      <c r="I21" s="216"/>
    </row>
    <row r="22" spans="2:14" ht="39.75" customHeight="1" x14ac:dyDescent="0.2">
      <c r="B22" s="115" t="s">
        <v>76</v>
      </c>
      <c r="C22" s="116" t="s">
        <v>154</v>
      </c>
      <c r="D22" s="117" t="s">
        <v>162</v>
      </c>
      <c r="E22" s="233" t="s">
        <v>164</v>
      </c>
      <c r="F22" s="234"/>
      <c r="G22" s="117" t="s">
        <v>155</v>
      </c>
      <c r="H22" s="117" t="s">
        <v>156</v>
      </c>
      <c r="I22" s="118" t="s">
        <v>17</v>
      </c>
      <c r="M22" s="112"/>
    </row>
    <row r="23" spans="2:14" x14ac:dyDescent="0.2">
      <c r="B23" s="119" t="s">
        <v>169</v>
      </c>
      <c r="C23" s="126" t="s">
        <v>170</v>
      </c>
      <c r="D23" s="124"/>
      <c r="E23" s="195">
        <v>792000</v>
      </c>
      <c r="F23" s="196"/>
      <c r="G23" s="122"/>
      <c r="H23" s="107">
        <v>792000</v>
      </c>
      <c r="I23" s="107">
        <v>792000</v>
      </c>
      <c r="J23" s="114">
        <f>I23*40%</f>
        <v>316800</v>
      </c>
    </row>
    <row r="24" spans="2:14" x14ac:dyDescent="0.2">
      <c r="B24" s="119" t="s">
        <v>168</v>
      </c>
      <c r="C24" s="127">
        <v>115828</v>
      </c>
      <c r="D24" s="125">
        <v>1300000</v>
      </c>
      <c r="E24" s="195">
        <f t="shared" ref="E24:E25" si="0">+D24*10%</f>
        <v>130000</v>
      </c>
      <c r="F24" s="196"/>
      <c r="G24" s="123">
        <v>4</v>
      </c>
      <c r="H24" s="107">
        <f t="shared" ref="H24:H25" si="1">E24*G24</f>
        <v>520000</v>
      </c>
      <c r="I24" s="107">
        <v>520000</v>
      </c>
    </row>
    <row r="25" spans="2:14" x14ac:dyDescent="0.2">
      <c r="B25" s="119" t="s">
        <v>168</v>
      </c>
      <c r="C25" s="128">
        <v>116482</v>
      </c>
      <c r="D25" s="125">
        <v>1320000</v>
      </c>
      <c r="E25" s="195">
        <f t="shared" si="0"/>
        <v>132000</v>
      </c>
      <c r="F25" s="196"/>
      <c r="G25" s="123">
        <v>8</v>
      </c>
      <c r="H25" s="107">
        <f t="shared" si="1"/>
        <v>1056000</v>
      </c>
      <c r="I25" s="107">
        <v>1056000</v>
      </c>
    </row>
    <row r="26" spans="2:14" x14ac:dyDescent="0.2">
      <c r="B26" s="119" t="s">
        <v>168</v>
      </c>
      <c r="C26" s="128">
        <v>115825</v>
      </c>
      <c r="D26" s="125">
        <v>1300000</v>
      </c>
      <c r="E26" s="195">
        <f t="shared" ref="E26:E28" si="2">+D26*10%</f>
        <v>130000</v>
      </c>
      <c r="F26" s="196"/>
      <c r="G26" s="123">
        <v>4</v>
      </c>
      <c r="H26" s="107">
        <f t="shared" ref="H26:H28" si="3">E26*G26</f>
        <v>520000</v>
      </c>
      <c r="I26" s="107">
        <v>520000</v>
      </c>
    </row>
    <row r="27" spans="2:14" x14ac:dyDescent="0.2">
      <c r="B27" s="120"/>
      <c r="C27" s="126"/>
      <c r="D27" s="130"/>
      <c r="E27" s="195"/>
      <c r="F27" s="196"/>
      <c r="G27" s="107"/>
      <c r="H27" s="107"/>
      <c r="I27" s="107"/>
      <c r="N27" s="129"/>
    </row>
    <row r="28" spans="2:14" x14ac:dyDescent="0.2">
      <c r="B28" s="120"/>
      <c r="C28" s="126"/>
      <c r="D28" s="121"/>
      <c r="E28" s="195">
        <f t="shared" si="2"/>
        <v>0</v>
      </c>
      <c r="F28" s="196"/>
      <c r="G28" s="107"/>
      <c r="H28" s="107">
        <f t="shared" si="3"/>
        <v>0</v>
      </c>
      <c r="I28" s="107">
        <v>0</v>
      </c>
    </row>
    <row r="29" spans="2:14" ht="13.5" thickBot="1" x14ac:dyDescent="0.25">
      <c r="B29" s="103"/>
      <c r="C29" s="104"/>
      <c r="D29" s="106"/>
      <c r="E29" s="212"/>
      <c r="F29" s="213"/>
      <c r="G29" s="108"/>
      <c r="H29" s="108"/>
      <c r="I29" s="113"/>
    </row>
    <row r="30" spans="2:14" ht="15.75" thickBot="1" x14ac:dyDescent="0.3">
      <c r="E30" s="217" t="s">
        <v>18</v>
      </c>
      <c r="F30" s="218"/>
      <c r="G30" s="218"/>
      <c r="H30" s="219">
        <f>SUM(I23:I29)</f>
        <v>2888000</v>
      </c>
      <c r="I30" s="220"/>
    </row>
    <row r="33" spans="2:9" ht="15.75" x14ac:dyDescent="0.25">
      <c r="B33" s="221" t="s">
        <v>17</v>
      </c>
      <c r="C33" s="221"/>
      <c r="D33" s="221"/>
      <c r="E33" s="221"/>
      <c r="F33" s="222">
        <f>+H30</f>
        <v>2888000</v>
      </c>
      <c r="G33" s="222"/>
      <c r="H33" s="222"/>
      <c r="I33" s="222"/>
    </row>
    <row r="34" spans="2:9" ht="15" customHeight="1" x14ac:dyDescent="0.2">
      <c r="B34" s="223" t="s">
        <v>90</v>
      </c>
      <c r="C34" s="224"/>
      <c r="D34" s="224"/>
      <c r="E34" s="224"/>
      <c r="F34" s="224"/>
      <c r="G34" s="224"/>
      <c r="H34" s="224"/>
      <c r="I34" s="225"/>
    </row>
    <row r="35" spans="2:9" x14ac:dyDescent="0.2">
      <c r="B35" s="226"/>
      <c r="C35" s="227"/>
      <c r="D35" s="227"/>
      <c r="E35" s="227"/>
      <c r="F35" s="227"/>
      <c r="G35" s="227"/>
      <c r="H35" s="227"/>
      <c r="I35" s="228"/>
    </row>
    <row r="36" spans="2:9" ht="57" customHeight="1" x14ac:dyDescent="0.2">
      <c r="B36" s="229"/>
      <c r="C36" s="230"/>
      <c r="D36" s="230"/>
      <c r="E36" s="230"/>
      <c r="F36" s="230"/>
      <c r="G36" s="230"/>
      <c r="H36" s="230"/>
      <c r="I36" s="231"/>
    </row>
    <row r="37" spans="2:9" ht="12.75" customHeight="1" x14ac:dyDescent="0.2">
      <c r="B37" s="111"/>
      <c r="C37" s="111"/>
      <c r="D37" s="111"/>
      <c r="E37" s="111"/>
      <c r="F37" s="111"/>
      <c r="G37" s="111"/>
      <c r="H37" s="111"/>
      <c r="I37" s="111"/>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232"/>
      <c r="D40" s="232"/>
      <c r="E40" s="232"/>
      <c r="F40" s="232"/>
      <c r="G40" s="111"/>
      <c r="H40" s="111"/>
      <c r="I40" s="111"/>
    </row>
    <row r="43" spans="2:9" x14ac:dyDescent="0.2">
      <c r="C43" s="203"/>
      <c r="D43" s="207"/>
      <c r="E43" s="207"/>
      <c r="F43" s="207"/>
    </row>
    <row r="44" spans="2:9" x14ac:dyDescent="0.2">
      <c r="D44" s="205"/>
      <c r="E44" s="206"/>
    </row>
    <row r="45" spans="2:9" x14ac:dyDescent="0.2">
      <c r="B45" s="109"/>
    </row>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sheetData>
  <mergeCells count="29">
    <mergeCell ref="E28:F28"/>
    <mergeCell ref="E29:F29"/>
    <mergeCell ref="C43:F43"/>
    <mergeCell ref="D44:E44"/>
    <mergeCell ref="B21:I21"/>
    <mergeCell ref="E30:G30"/>
    <mergeCell ref="H30:I30"/>
    <mergeCell ref="B33:E33"/>
    <mergeCell ref="F33:I33"/>
    <mergeCell ref="B34:I36"/>
    <mergeCell ref="C40:F40"/>
    <mergeCell ref="E22:F22"/>
    <mergeCell ref="E23:F23"/>
    <mergeCell ref="E24:F24"/>
    <mergeCell ref="E25:F25"/>
    <mergeCell ref="E26:F26"/>
    <mergeCell ref="E27:F27"/>
    <mergeCell ref="B17:I18"/>
    <mergeCell ref="B1:I1"/>
    <mergeCell ref="C5:F5"/>
    <mergeCell ref="D6:E6"/>
    <mergeCell ref="D8:E8"/>
    <mergeCell ref="C9:F9"/>
    <mergeCell ref="D10:E10"/>
    <mergeCell ref="C11:F11"/>
    <mergeCell ref="B13:C13"/>
    <mergeCell ref="D13:H13"/>
    <mergeCell ref="C14:H14"/>
    <mergeCell ref="C15:H15"/>
  </mergeCells>
  <conditionalFormatting sqref="C24">
    <cfRule type="duplicateValues" dxfId="34" priority="1"/>
  </conditionalFormatting>
  <conditionalFormatting sqref="C25:C26">
    <cfRule type="expression" dxfId="33" priority="2">
      <formula>$AU25="ENTRA"</formula>
    </cfRule>
    <cfRule type="expression" dxfId="32" priority="3">
      <formula>$J25="Por Fuera"</formula>
    </cfRule>
    <cfRule type="expression" dxfId="31" priority="4" stopIfTrue="1">
      <formula>$AU25="NO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9"/>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93</v>
      </c>
      <c r="D9" s="150"/>
      <c r="E9" s="150"/>
      <c r="F9" s="150"/>
    </row>
    <row r="10" spans="2:8" x14ac:dyDescent="0.25">
      <c r="D10" s="149" t="s">
        <v>94</v>
      </c>
      <c r="E10" s="148"/>
    </row>
    <row r="11" spans="2:8" x14ac:dyDescent="0.25">
      <c r="D11" s="13" t="s">
        <v>95</v>
      </c>
    </row>
    <row r="13" spans="2:8" ht="15" customHeight="1" x14ac:dyDescent="0.25">
      <c r="B13" s="131" t="s">
        <v>120</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11</v>
      </c>
      <c r="F16" s="36" t="s">
        <v>10</v>
      </c>
      <c r="G16" s="37">
        <f>SUM(E16*23333.333)</f>
        <v>256666.663</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1092000</v>
      </c>
    </row>
    <row r="33" spans="2:8" x14ac:dyDescent="0.25">
      <c r="B33" s="135" t="s">
        <v>19</v>
      </c>
      <c r="C33" s="135"/>
      <c r="D33" s="135"/>
      <c r="E33" s="135"/>
      <c r="F33" s="134">
        <f>SUM(G16+G17+G31)</f>
        <v>1453866.6629999999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1210704.6629999999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93</v>
      </c>
      <c r="D56" s="150"/>
      <c r="E56" s="150"/>
      <c r="F56" s="150"/>
    </row>
    <row r="57" spans="2:9" x14ac:dyDescent="0.25">
      <c r="C57" s="149" t="s">
        <v>94</v>
      </c>
      <c r="D57" s="148"/>
      <c r="E57" s="148"/>
      <c r="F57" s="148"/>
    </row>
    <row r="58" spans="2:9" x14ac:dyDescent="0.25">
      <c r="C58" s="147" t="s">
        <v>96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A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49" t="s">
        <v>1</v>
      </c>
      <c r="E5" s="148"/>
      <c r="F5" s="13"/>
      <c r="G5" s="13"/>
      <c r="H5" s="13"/>
    </row>
    <row r="6" spans="1:8" x14ac:dyDescent="0.25">
      <c r="A6" s="13"/>
      <c r="B6" s="13"/>
      <c r="C6" s="13"/>
      <c r="D6" s="149" t="s">
        <v>2</v>
      </c>
      <c r="E6" s="148"/>
      <c r="F6" s="13"/>
      <c r="G6" s="13"/>
      <c r="H6" s="13"/>
    </row>
    <row r="7" spans="1:8" x14ac:dyDescent="0.25">
      <c r="A7" s="13"/>
      <c r="B7" s="13"/>
      <c r="C7" s="13"/>
      <c r="D7" s="13"/>
      <c r="E7" s="13"/>
      <c r="F7" s="13"/>
      <c r="G7" s="13"/>
      <c r="H7" s="13"/>
    </row>
    <row r="8" spans="1:8" x14ac:dyDescent="0.25">
      <c r="A8" s="13"/>
      <c r="B8" s="13"/>
      <c r="C8" s="13"/>
      <c r="D8" s="149" t="s">
        <v>3</v>
      </c>
      <c r="E8" s="148"/>
      <c r="F8" s="13"/>
      <c r="G8" s="13"/>
      <c r="H8" s="13"/>
    </row>
    <row r="9" spans="1:8" x14ac:dyDescent="0.25">
      <c r="A9" s="13"/>
      <c r="B9" s="13"/>
      <c r="C9" s="155" t="s">
        <v>98</v>
      </c>
      <c r="D9" s="150"/>
      <c r="E9" s="150"/>
      <c r="F9" s="150"/>
      <c r="G9" s="13"/>
      <c r="H9" s="13"/>
    </row>
    <row r="10" spans="1:8" x14ac:dyDescent="0.25">
      <c r="A10" s="13"/>
      <c r="B10" s="13"/>
      <c r="C10" s="13"/>
      <c r="D10" s="149" t="s">
        <v>111</v>
      </c>
      <c r="E10" s="148"/>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1" t="s">
        <v>110</v>
      </c>
      <c r="C13" s="131"/>
      <c r="D13" s="131"/>
      <c r="E13" s="131"/>
      <c r="F13" s="131"/>
      <c r="G13" s="131"/>
      <c r="H13" s="131"/>
    </row>
    <row r="14" spans="1:8" x14ac:dyDescent="0.25">
      <c r="A14" s="13"/>
      <c r="B14" s="131"/>
      <c r="C14" s="131"/>
      <c r="D14" s="131"/>
      <c r="E14" s="131"/>
      <c r="F14" s="131"/>
      <c r="G14" s="131"/>
      <c r="H14" s="131"/>
    </row>
    <row r="15" spans="1:8" x14ac:dyDescent="0.25">
      <c r="A15" s="13"/>
      <c r="B15" s="13"/>
      <c r="C15" s="13"/>
      <c r="D15" s="13"/>
      <c r="E15" s="13"/>
      <c r="F15" s="13"/>
      <c r="G15" s="13"/>
      <c r="H15" s="13"/>
    </row>
    <row r="16" spans="1:8" x14ac:dyDescent="0.25">
      <c r="A16" s="13"/>
      <c r="B16" s="140" t="s">
        <v>8</v>
      </c>
      <c r="C16" s="141"/>
      <c r="D16" s="141"/>
      <c r="E16" s="35">
        <v>30</v>
      </c>
      <c r="F16" s="36" t="s">
        <v>10</v>
      </c>
      <c r="G16" s="37">
        <f>SUM(E16*23333.333)</f>
        <v>699999.99</v>
      </c>
      <c r="H16" s="38"/>
    </row>
    <row r="17" spans="1:8" x14ac:dyDescent="0.25">
      <c r="A17" s="13"/>
      <c r="B17" s="136" t="s">
        <v>83</v>
      </c>
      <c r="C17" s="137"/>
      <c r="D17" s="137"/>
      <c r="E17" s="138"/>
      <c r="F17" s="139"/>
      <c r="G17" s="53">
        <v>105200</v>
      </c>
      <c r="H17" s="13"/>
    </row>
    <row r="18" spans="1:8" x14ac:dyDescent="0.25">
      <c r="A18" s="13"/>
      <c r="B18" s="24"/>
      <c r="C18" s="21"/>
      <c r="D18" s="21"/>
      <c r="E18" s="24"/>
      <c r="F18" s="24"/>
      <c r="G18" s="13"/>
      <c r="H18" s="13"/>
    </row>
    <row r="19" spans="1:8" x14ac:dyDescent="0.25">
      <c r="A19" s="13"/>
      <c r="B19" s="136" t="s">
        <v>11</v>
      </c>
      <c r="C19" s="136"/>
      <c r="D19" s="136"/>
      <c r="E19" s="136"/>
      <c r="F19" s="136"/>
      <c r="G19" s="136"/>
      <c r="H19" s="13"/>
    </row>
    <row r="20" spans="1:8" ht="30" x14ac:dyDescent="0.25">
      <c r="A20" s="13"/>
      <c r="B20" s="49" t="s">
        <v>76</v>
      </c>
      <c r="C20" s="50" t="s">
        <v>13</v>
      </c>
      <c r="D20" s="50" t="s">
        <v>14</v>
      </c>
      <c r="E20" s="50" t="s">
        <v>15</v>
      </c>
      <c r="F20" s="50" t="s">
        <v>16</v>
      </c>
      <c r="G20" s="50" t="s">
        <v>17</v>
      </c>
      <c r="H20" s="13"/>
    </row>
    <row r="21" spans="1:8" x14ac:dyDescent="0.25">
      <c r="A21" s="13"/>
      <c r="B21" s="142"/>
      <c r="C21" s="141"/>
      <c r="D21" s="141"/>
      <c r="E21" s="141"/>
      <c r="F21" s="141"/>
      <c r="G21" s="141"/>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3" t="s">
        <v>18</v>
      </c>
      <c r="F31" s="144"/>
      <c r="G31" s="26">
        <f>SUM(G22:G29)</f>
        <v>1075000</v>
      </c>
      <c r="H31" s="13"/>
    </row>
    <row r="32" spans="1:8" x14ac:dyDescent="0.25">
      <c r="A32" s="13"/>
      <c r="B32" s="13"/>
      <c r="C32" s="13"/>
      <c r="D32" s="13"/>
      <c r="E32" s="13"/>
      <c r="F32" s="13"/>
      <c r="G32" s="13"/>
      <c r="H32" s="13"/>
    </row>
    <row r="33" spans="1:8" x14ac:dyDescent="0.25">
      <c r="A33" s="13"/>
      <c r="B33" s="135" t="s">
        <v>19</v>
      </c>
      <c r="C33" s="135"/>
      <c r="D33" s="135"/>
      <c r="E33" s="135"/>
      <c r="F33" s="134">
        <f>SUM(G16+G17+G31)</f>
        <v>1880199.99</v>
      </c>
      <c r="G33" s="134"/>
      <c r="H33" s="13"/>
    </row>
    <row r="34" spans="1:8" x14ac:dyDescent="0.25">
      <c r="A34" s="13"/>
      <c r="B34" s="149"/>
      <c r="C34" s="150"/>
      <c r="D34" s="150"/>
      <c r="E34" s="151"/>
      <c r="F34" s="150"/>
      <c r="G34" s="13"/>
      <c r="H34" s="13"/>
    </row>
    <row r="35" spans="1:8" x14ac:dyDescent="0.25">
      <c r="A35" s="13"/>
      <c r="B35" s="24"/>
      <c r="C35" s="21"/>
      <c r="D35" s="21"/>
      <c r="E35" s="44"/>
      <c r="F35" s="21"/>
      <c r="G35" s="13"/>
      <c r="H35" s="13"/>
    </row>
    <row r="36" spans="1:8" x14ac:dyDescent="0.25">
      <c r="A36" s="13"/>
      <c r="B36" s="152" t="s">
        <v>20</v>
      </c>
      <c r="C36" s="153"/>
      <c r="D36" s="153"/>
      <c r="E36" s="153"/>
      <c r="F36" s="153"/>
      <c r="G36" s="144"/>
      <c r="H36" s="13"/>
    </row>
    <row r="37" spans="1:8" x14ac:dyDescent="0.25">
      <c r="A37" s="13"/>
      <c r="B37" s="13"/>
      <c r="C37" s="13"/>
      <c r="D37" s="13"/>
      <c r="E37" s="13"/>
      <c r="F37" s="13"/>
      <c r="G37" s="45"/>
      <c r="H37" s="13"/>
    </row>
    <row r="38" spans="1:8" x14ac:dyDescent="0.25">
      <c r="A38" s="13"/>
      <c r="B38" s="132" t="s">
        <v>78</v>
      </c>
      <c r="C38" s="132"/>
      <c r="D38" s="132"/>
      <c r="E38" s="132"/>
      <c r="F38" s="132"/>
      <c r="G38" s="132"/>
      <c r="H38" s="132"/>
    </row>
    <row r="39" spans="1:8" x14ac:dyDescent="0.25">
      <c r="A39" s="13"/>
      <c r="B39" s="132"/>
      <c r="C39" s="132"/>
      <c r="D39" s="132"/>
      <c r="E39" s="132"/>
      <c r="F39" s="132"/>
      <c r="G39" s="132"/>
      <c r="H39" s="132"/>
    </row>
    <row r="40" spans="1:8" x14ac:dyDescent="0.25">
      <c r="A40" s="13"/>
      <c r="B40" s="132"/>
      <c r="C40" s="132"/>
      <c r="D40" s="132"/>
      <c r="E40" s="132"/>
      <c r="F40" s="132"/>
      <c r="G40" s="132"/>
      <c r="H40" s="132"/>
    </row>
    <row r="41" spans="1:8" x14ac:dyDescent="0.25">
      <c r="A41" s="13"/>
      <c r="B41" s="24"/>
      <c r="C41" s="21"/>
      <c r="D41" s="21"/>
      <c r="E41" s="44"/>
      <c r="F41" s="21"/>
      <c r="G41" s="13"/>
      <c r="H41" s="13"/>
    </row>
    <row r="42" spans="1:8" x14ac:dyDescent="0.25">
      <c r="A42" s="13"/>
      <c r="B42" s="133" t="s">
        <v>79</v>
      </c>
      <c r="C42" s="133"/>
      <c r="D42" s="133"/>
      <c r="E42" s="133"/>
      <c r="F42" s="145">
        <v>210400</v>
      </c>
      <c r="G42" s="146"/>
      <c r="H42" s="13"/>
    </row>
    <row r="43" spans="1:8" x14ac:dyDescent="0.25">
      <c r="A43" s="13"/>
      <c r="B43" s="133" t="s">
        <v>80</v>
      </c>
      <c r="C43" s="133"/>
      <c r="D43" s="133"/>
      <c r="E43" s="133"/>
      <c r="F43" s="145">
        <v>0</v>
      </c>
      <c r="G43" s="146"/>
      <c r="H43" s="13"/>
    </row>
    <row r="44" spans="1:8" x14ac:dyDescent="0.25">
      <c r="A44" s="13"/>
      <c r="B44" s="133" t="s">
        <v>81</v>
      </c>
      <c r="C44" s="133"/>
      <c r="D44" s="133"/>
      <c r="E44" s="133"/>
      <c r="F44" s="156">
        <f>+F42+F43</f>
        <v>210400</v>
      </c>
      <c r="G44" s="157"/>
      <c r="H44" s="13"/>
    </row>
    <row r="45" spans="1:8" x14ac:dyDescent="0.25">
      <c r="A45" s="13"/>
      <c r="B45" s="13"/>
      <c r="C45" s="13"/>
      <c r="D45" s="13"/>
      <c r="E45" s="13"/>
      <c r="F45" s="13"/>
      <c r="G45" s="13"/>
      <c r="H45" s="13"/>
    </row>
    <row r="46" spans="1:8" x14ac:dyDescent="0.25">
      <c r="A46" s="13"/>
      <c r="B46" s="135" t="s">
        <v>17</v>
      </c>
      <c r="C46" s="135"/>
      <c r="D46" s="135"/>
      <c r="E46" s="135"/>
      <c r="F46" s="134">
        <f>+F33-F44</f>
        <v>1669799.99</v>
      </c>
      <c r="G46" s="134"/>
      <c r="H46" s="13"/>
    </row>
    <row r="47" spans="1:8" x14ac:dyDescent="0.25">
      <c r="A47" s="13"/>
      <c r="B47" s="13"/>
      <c r="C47" s="13"/>
      <c r="D47" s="13"/>
      <c r="E47" s="13"/>
      <c r="F47" s="13"/>
      <c r="G47" s="13"/>
      <c r="H47" s="13"/>
    </row>
    <row r="48" spans="1:8" x14ac:dyDescent="0.25">
      <c r="A48" s="13"/>
      <c r="B48" s="154"/>
      <c r="C48" s="154"/>
      <c r="D48" s="154"/>
      <c r="E48" s="154"/>
      <c r="F48" s="154"/>
      <c r="G48" s="154"/>
      <c r="H48" s="13"/>
    </row>
    <row r="49" spans="1:8" x14ac:dyDescent="0.25">
      <c r="A49" s="13"/>
      <c r="B49" s="132" t="s">
        <v>90</v>
      </c>
      <c r="C49" s="132"/>
      <c r="D49" s="132"/>
      <c r="E49" s="132"/>
      <c r="F49" s="132"/>
      <c r="G49" s="132"/>
      <c r="H49" s="132"/>
    </row>
    <row r="50" spans="1:8" x14ac:dyDescent="0.25">
      <c r="A50" s="13"/>
      <c r="B50" s="132"/>
      <c r="C50" s="132"/>
      <c r="D50" s="132"/>
      <c r="E50" s="132"/>
      <c r="F50" s="132"/>
      <c r="G50" s="132"/>
      <c r="H50" s="132"/>
    </row>
    <row r="51" spans="1:8" x14ac:dyDescent="0.25">
      <c r="A51" s="13"/>
      <c r="B51" s="132"/>
      <c r="C51" s="132"/>
      <c r="D51" s="132"/>
      <c r="E51" s="132"/>
      <c r="F51" s="132"/>
      <c r="G51" s="132"/>
      <c r="H51" s="13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55" t="s">
        <v>98</v>
      </c>
      <c r="D56" s="150"/>
      <c r="E56" s="150"/>
      <c r="F56" s="150"/>
      <c r="G56" s="13"/>
      <c r="H56" s="13"/>
    </row>
    <row r="57" spans="1:8" x14ac:dyDescent="0.25">
      <c r="A57" s="13"/>
      <c r="B57" s="13"/>
      <c r="C57" s="13"/>
      <c r="D57" s="149" t="s">
        <v>97</v>
      </c>
      <c r="E57" s="148"/>
      <c r="F57" s="13"/>
      <c r="G57" s="13"/>
      <c r="H57" s="13"/>
    </row>
    <row r="58" spans="1:8" x14ac:dyDescent="0.25">
      <c r="A58" s="13"/>
      <c r="B58" s="13"/>
      <c r="C58" s="147" t="s">
        <v>107</v>
      </c>
      <c r="D58" s="148"/>
      <c r="E58" s="148"/>
      <c r="F58" s="148"/>
      <c r="G58" s="13"/>
      <c r="H58" s="13"/>
    </row>
    <row r="59" spans="1:8" x14ac:dyDescent="0.2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67</v>
      </c>
      <c r="D9" s="150"/>
      <c r="E9" s="150"/>
      <c r="F9" s="150"/>
    </row>
    <row r="10" spans="2:8" x14ac:dyDescent="0.25">
      <c r="D10" s="149" t="s">
        <v>68</v>
      </c>
      <c r="E10" s="159"/>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150000</v>
      </c>
    </row>
    <row r="32" spans="2:8" x14ac:dyDescent="0.25">
      <c r="B32" s="162" t="s">
        <v>19</v>
      </c>
      <c r="C32" s="163"/>
      <c r="D32" s="161"/>
      <c r="E32" s="160">
        <f>SUM(G16+G30)</f>
        <v>849999.99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67</v>
      </c>
      <c r="D44" s="150"/>
      <c r="E44" s="150"/>
      <c r="F44" s="150"/>
    </row>
    <row r="45" spans="2:7" x14ac:dyDescent="0.25">
      <c r="D45" s="149" t="s">
        <v>68</v>
      </c>
      <c r="E45" s="159"/>
    </row>
    <row r="46" spans="2:7" x14ac:dyDescent="0.25">
      <c r="C46" s="147" t="s">
        <v>69</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8" t="s">
        <v>1</v>
      </c>
      <c r="E5" s="159"/>
    </row>
    <row r="6" spans="2:8" x14ac:dyDescent="0.25">
      <c r="D6" s="158" t="s">
        <v>2</v>
      </c>
      <c r="E6" s="159"/>
    </row>
    <row r="8" spans="2:8" x14ac:dyDescent="0.25">
      <c r="D8" s="158" t="s">
        <v>3</v>
      </c>
      <c r="E8" s="159"/>
    </row>
    <row r="9" spans="2:8" x14ac:dyDescent="0.25">
      <c r="C9" s="166" t="s">
        <v>40</v>
      </c>
      <c r="D9" s="150"/>
      <c r="E9" s="150"/>
      <c r="F9" s="150"/>
    </row>
    <row r="10" spans="2:8" x14ac:dyDescent="0.25">
      <c r="D10" s="158" t="s">
        <v>41</v>
      </c>
      <c r="E10" s="159"/>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t="s">
        <v>12</v>
      </c>
      <c r="C19" s="7" t="s">
        <v>13</v>
      </c>
      <c r="D19" s="7" t="s">
        <v>14</v>
      </c>
      <c r="E19" s="7" t="s">
        <v>15</v>
      </c>
      <c r="F19" s="7" t="s">
        <v>16</v>
      </c>
      <c r="G19" s="7" t="s">
        <v>17</v>
      </c>
    </row>
    <row r="20" spans="2:8" x14ac:dyDescent="0.25">
      <c r="B20" s="167"/>
      <c r="C20" s="141"/>
      <c r="D20" s="141"/>
      <c r="E20" s="141"/>
      <c r="F20" s="141"/>
      <c r="G20" s="141"/>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1235000</v>
      </c>
    </row>
    <row r="32" spans="2:8" x14ac:dyDescent="0.25">
      <c r="B32" s="162" t="s">
        <v>19</v>
      </c>
      <c r="C32" s="163"/>
      <c r="D32" s="161"/>
      <c r="E32" s="160">
        <f>SUM(G16+G30)</f>
        <v>1934999.99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40</v>
      </c>
      <c r="D44" s="150"/>
      <c r="E44" s="150"/>
      <c r="F44" s="150"/>
    </row>
    <row r="45" spans="2:7" x14ac:dyDescent="0.25">
      <c r="C45" s="158" t="s">
        <v>41</v>
      </c>
      <c r="D45" s="159"/>
      <c r="E45" s="159"/>
      <c r="F45" s="159"/>
    </row>
    <row r="46" spans="2:7" x14ac:dyDescent="0.25">
      <c r="C46" s="147" t="s">
        <v>42</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49" t="s">
        <v>1</v>
      </c>
      <c r="E5" s="148"/>
    </row>
    <row r="6" spans="2:8" x14ac:dyDescent="0.25">
      <c r="D6" s="149" t="s">
        <v>2</v>
      </c>
      <c r="E6" s="148"/>
    </row>
    <row r="8" spans="2:8" x14ac:dyDescent="0.25">
      <c r="D8" s="149" t="s">
        <v>3</v>
      </c>
      <c r="E8" s="148"/>
    </row>
    <row r="9" spans="2:8" x14ac:dyDescent="0.25">
      <c r="C9" s="155" t="s">
        <v>53</v>
      </c>
      <c r="D9" s="150"/>
      <c r="E9" s="150"/>
      <c r="F9" s="150"/>
    </row>
    <row r="10" spans="2:8" x14ac:dyDescent="0.25">
      <c r="D10" s="149" t="s">
        <v>54</v>
      </c>
      <c r="E10" s="148"/>
    </row>
    <row r="11" spans="2:8" x14ac:dyDescent="0.25">
      <c r="D11" s="13" t="s">
        <v>72</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403600</v>
      </c>
    </row>
    <row r="33" spans="2:8" x14ac:dyDescent="0.25">
      <c r="B33" s="135" t="s">
        <v>19</v>
      </c>
      <c r="C33" s="135"/>
      <c r="D33" s="135"/>
      <c r="E33" s="135"/>
      <c r="F33" s="134">
        <f>SUM(G16+G17+G31)</f>
        <v>1208799.99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43628</v>
      </c>
      <c r="G43" s="146"/>
    </row>
    <row r="44" spans="2:8" x14ac:dyDescent="0.25">
      <c r="B44" s="133" t="s">
        <v>81</v>
      </c>
      <c r="C44" s="133"/>
      <c r="D44" s="133"/>
      <c r="E44" s="133"/>
      <c r="F44" s="156">
        <f>+F42+F43</f>
        <v>254028</v>
      </c>
      <c r="G44" s="157"/>
    </row>
    <row r="46" spans="2:8" x14ac:dyDescent="0.25">
      <c r="B46" s="135" t="s">
        <v>17</v>
      </c>
      <c r="C46" s="135"/>
      <c r="D46" s="135"/>
      <c r="E46" s="135"/>
      <c r="F46" s="134">
        <f>+F33-F44</f>
        <v>954771.99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29.25" customHeight="1" x14ac:dyDescent="0.25">
      <c r="B56" s="132"/>
      <c r="C56" s="132"/>
      <c r="D56" s="132"/>
      <c r="E56" s="132"/>
      <c r="F56" s="132"/>
      <c r="G56" s="132"/>
      <c r="H56" s="132"/>
      <c r="I56" s="33"/>
    </row>
    <row r="60" spans="2:9" x14ac:dyDescent="0.25">
      <c r="C60" s="155" t="s">
        <v>53</v>
      </c>
      <c r="D60" s="155"/>
      <c r="E60" s="155"/>
      <c r="F60" s="155"/>
    </row>
    <row r="61" spans="2:9" x14ac:dyDescent="0.25">
      <c r="D61" s="149" t="s">
        <v>54</v>
      </c>
      <c r="E61" s="149"/>
    </row>
    <row r="62" spans="2:9" x14ac:dyDescent="0.25">
      <c r="C62" s="147" t="s">
        <v>55</v>
      </c>
      <c r="D62" s="147"/>
      <c r="E62" s="147"/>
      <c r="F62" s="147"/>
    </row>
    <row r="63" spans="2:9" x14ac:dyDescent="0.2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E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57</v>
      </c>
      <c r="D9" s="150"/>
      <c r="E9" s="150"/>
      <c r="F9" s="150"/>
    </row>
    <row r="10" spans="2:8" x14ac:dyDescent="0.25">
      <c r="D10" s="149" t="s">
        <v>62</v>
      </c>
      <c r="E10" s="148"/>
    </row>
    <row r="11" spans="2:8" x14ac:dyDescent="0.25">
      <c r="D11" s="13" t="s">
        <v>70</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594799.99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75"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30" customHeight="1" x14ac:dyDescent="0.25">
      <c r="B56" s="132"/>
      <c r="C56" s="132"/>
      <c r="D56" s="132"/>
      <c r="E56" s="132"/>
      <c r="F56" s="132"/>
      <c r="G56" s="132"/>
      <c r="H56" s="132"/>
      <c r="I56" s="33"/>
    </row>
    <row r="60" spans="2:9" x14ac:dyDescent="0.25">
      <c r="C60" s="155" t="s">
        <v>57</v>
      </c>
      <c r="D60" s="150"/>
      <c r="E60" s="150"/>
      <c r="F60" s="150"/>
    </row>
    <row r="61" spans="2:9" x14ac:dyDescent="0.25">
      <c r="D61" s="149" t="s">
        <v>62</v>
      </c>
      <c r="E61" s="148"/>
    </row>
    <row r="62" spans="2:9" x14ac:dyDescent="0.25">
      <c r="C62" s="147" t="s">
        <v>63</v>
      </c>
      <c r="D62" s="148"/>
      <c r="E62" s="148"/>
      <c r="F62" s="148"/>
    </row>
    <row r="63" spans="2:9" x14ac:dyDescent="0.2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0F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49</v>
      </c>
      <c r="D9" s="150"/>
      <c r="E9" s="150"/>
      <c r="F9" s="150"/>
    </row>
    <row r="10" spans="2:8" x14ac:dyDescent="0.25">
      <c r="D10" s="149" t="s">
        <v>50</v>
      </c>
      <c r="E10" s="159"/>
    </row>
    <row r="11" spans="2:8" x14ac:dyDescent="0.25">
      <c r="D11" s="13" t="s">
        <v>51</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241" t="s">
        <v>8</v>
      </c>
      <c r="C16" s="141"/>
      <c r="D16" s="141"/>
      <c r="E16" s="28">
        <v>30</v>
      </c>
      <c r="F16" s="29" t="s">
        <v>10</v>
      </c>
      <c r="G16" s="27">
        <f>SUM(E16*23333.333)</f>
        <v>699999.99</v>
      </c>
      <c r="H16" s="6"/>
    </row>
    <row r="17" spans="2:7" x14ac:dyDescent="0.25">
      <c r="B17" s="136" t="s">
        <v>83</v>
      </c>
      <c r="C17" s="137"/>
      <c r="D17" s="137"/>
      <c r="E17" s="242"/>
      <c r="F17" s="243"/>
      <c r="G17" s="22">
        <v>105200</v>
      </c>
    </row>
    <row r="18" spans="2:7" x14ac:dyDescent="0.25">
      <c r="B18" s="24"/>
      <c r="C18" s="21"/>
      <c r="D18" s="21"/>
      <c r="E18" s="2"/>
      <c r="F18" s="2"/>
    </row>
    <row r="19" spans="2:7" x14ac:dyDescent="0.25">
      <c r="C19" s="158" t="s">
        <v>11</v>
      </c>
      <c r="D19" s="159"/>
      <c r="E19" s="159"/>
      <c r="F19" s="159"/>
    </row>
    <row r="20" spans="2:7" ht="30" customHeight="1" x14ac:dyDescent="0.25">
      <c r="B20" s="30" t="s">
        <v>76</v>
      </c>
      <c r="C20" s="12" t="s">
        <v>13</v>
      </c>
      <c r="D20" s="12" t="s">
        <v>14</v>
      </c>
      <c r="E20" s="12" t="s">
        <v>15</v>
      </c>
      <c r="F20" s="12" t="s">
        <v>16</v>
      </c>
      <c r="G20" s="12" t="s">
        <v>17</v>
      </c>
    </row>
    <row r="21" spans="2:7" x14ac:dyDescent="0.25">
      <c r="B21" s="167"/>
      <c r="C21" s="141"/>
      <c r="D21" s="141"/>
      <c r="E21" s="141"/>
      <c r="F21" s="141"/>
      <c r="G21" s="141"/>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58"/>
      <c r="C34" s="150"/>
      <c r="D34" s="150"/>
      <c r="E34" s="239"/>
      <c r="F34" s="150"/>
    </row>
    <row r="35" spans="2:8" x14ac:dyDescent="0.25">
      <c r="B35" s="2"/>
      <c r="C35" s="21"/>
      <c r="D35" s="21"/>
      <c r="E35" s="23"/>
      <c r="F35" s="21"/>
    </row>
    <row r="36" spans="2:8" x14ac:dyDescent="0.25">
      <c r="B36" s="240" t="s">
        <v>20</v>
      </c>
      <c r="C36" s="153"/>
      <c r="D36" s="153"/>
      <c r="E36" s="153"/>
      <c r="F36" s="153"/>
      <c r="G36" s="144"/>
    </row>
    <row r="37" spans="2:8" x14ac:dyDescent="0.25">
      <c r="G37" s="10"/>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
      <c r="C41" s="21"/>
      <c r="D41" s="21"/>
      <c r="E41" s="23"/>
      <c r="F41" s="21"/>
    </row>
    <row r="42" spans="2:8" x14ac:dyDescent="0.25">
      <c r="B42" s="133" t="s">
        <v>79</v>
      </c>
      <c r="C42" s="133"/>
      <c r="D42" s="133"/>
      <c r="E42" s="133"/>
      <c r="F42" s="237">
        <v>210400</v>
      </c>
      <c r="G42" s="238"/>
    </row>
    <row r="43" spans="2:8" x14ac:dyDescent="0.25">
      <c r="B43" s="133" t="s">
        <v>80</v>
      </c>
      <c r="C43" s="133"/>
      <c r="D43" s="133"/>
      <c r="E43" s="133"/>
      <c r="F43" s="237">
        <v>0</v>
      </c>
      <c r="G43" s="238"/>
    </row>
    <row r="44" spans="2:8" x14ac:dyDescent="0.25">
      <c r="B44" s="133" t="s">
        <v>81</v>
      </c>
      <c r="C44" s="133"/>
      <c r="D44" s="133"/>
      <c r="E44" s="133"/>
      <c r="F44" s="235">
        <f>+F42+F43</f>
        <v>210400</v>
      </c>
      <c r="G44" s="236"/>
    </row>
    <row r="46" spans="2:8" s="13" customFormat="1" x14ac:dyDescent="0.25">
      <c r="B46" s="135" t="s">
        <v>17</v>
      </c>
      <c r="C46" s="135"/>
      <c r="D46" s="135"/>
      <c r="E46" s="135"/>
      <c r="F46" s="134">
        <f>+F33-F44</f>
        <v>594799.99</v>
      </c>
      <c r="G46" s="134"/>
    </row>
    <row r="48" spans="2:8" x14ac:dyDescent="0.25">
      <c r="B48" s="154" t="s">
        <v>82</v>
      </c>
      <c r="C48" s="154"/>
      <c r="D48" s="154"/>
      <c r="E48" s="154"/>
      <c r="F48" s="154"/>
      <c r="G48" s="154"/>
      <c r="H48" s="13"/>
    </row>
    <row r="49" spans="2:9" ht="15" customHeight="1" x14ac:dyDescent="0.25">
      <c r="B49" s="132" t="s">
        <v>85</v>
      </c>
      <c r="C49" s="132"/>
      <c r="D49" s="132"/>
      <c r="E49" s="132"/>
      <c r="F49" s="132"/>
      <c r="G49" s="132"/>
      <c r="H49" s="132"/>
      <c r="I49" s="25"/>
    </row>
    <row r="50" spans="2:9" x14ac:dyDescent="0.25">
      <c r="B50" s="132"/>
      <c r="C50" s="132"/>
      <c r="D50" s="132"/>
      <c r="E50" s="132"/>
      <c r="F50" s="132"/>
      <c r="G50" s="132"/>
      <c r="H50" s="132"/>
      <c r="I50" s="25"/>
    </row>
    <row r="51" spans="2:9" x14ac:dyDescent="0.25">
      <c r="B51" s="132"/>
      <c r="C51" s="132"/>
      <c r="D51" s="132"/>
      <c r="E51" s="132"/>
      <c r="F51" s="132"/>
      <c r="G51" s="132"/>
      <c r="H51" s="132"/>
      <c r="I51" s="25"/>
    </row>
    <row r="52" spans="2:9" ht="32.25" customHeight="1" x14ac:dyDescent="0.25">
      <c r="B52" s="132" t="s">
        <v>84</v>
      </c>
      <c r="C52" s="132"/>
      <c r="D52" s="132"/>
      <c r="E52" s="132"/>
      <c r="F52" s="132"/>
      <c r="G52" s="132"/>
      <c r="H52" s="132"/>
      <c r="I52" s="25"/>
    </row>
    <row r="53" spans="2:9" ht="15" customHeight="1" x14ac:dyDescent="0.25">
      <c r="B53" s="132" t="s">
        <v>86</v>
      </c>
      <c r="C53" s="132"/>
      <c r="D53" s="132"/>
      <c r="E53" s="132"/>
      <c r="F53" s="132"/>
      <c r="G53" s="132"/>
      <c r="H53" s="132"/>
      <c r="I53" s="25"/>
    </row>
    <row r="54" spans="2:9" x14ac:dyDescent="0.25">
      <c r="B54" s="132"/>
      <c r="C54" s="132"/>
      <c r="D54" s="132"/>
      <c r="E54" s="132"/>
      <c r="F54" s="132"/>
      <c r="G54" s="132"/>
      <c r="H54" s="132"/>
      <c r="I54" s="25"/>
    </row>
    <row r="55" spans="2:9" x14ac:dyDescent="0.25">
      <c r="B55" s="132"/>
      <c r="C55" s="132"/>
      <c r="D55" s="132"/>
      <c r="E55" s="132"/>
      <c r="F55" s="132"/>
      <c r="G55" s="132"/>
      <c r="H55" s="132"/>
      <c r="I55" s="25"/>
    </row>
    <row r="56" spans="2:9" ht="31.5" customHeight="1" x14ac:dyDescent="0.25">
      <c r="B56" s="132"/>
      <c r="C56" s="132"/>
      <c r="D56" s="132"/>
      <c r="E56" s="132"/>
      <c r="F56" s="132"/>
      <c r="G56" s="132"/>
      <c r="H56" s="13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55" t="s">
        <v>49</v>
      </c>
      <c r="D62" s="155"/>
      <c r="E62" s="155"/>
      <c r="F62" s="155"/>
    </row>
    <row r="63" spans="2:9" x14ac:dyDescent="0.25">
      <c r="D63" s="149" t="s">
        <v>50</v>
      </c>
      <c r="E63" s="149"/>
    </row>
    <row r="64" spans="2:9" x14ac:dyDescent="0.25">
      <c r="C64" s="147" t="s">
        <v>52</v>
      </c>
      <c r="D64" s="147"/>
      <c r="E64" s="147"/>
      <c r="F64" s="147"/>
    </row>
    <row r="65" spans="2:7" x14ac:dyDescent="0.2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0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44</v>
      </c>
      <c r="D9" s="150"/>
      <c r="E9" s="150"/>
      <c r="F9" s="150"/>
    </row>
    <row r="10" spans="2:8" x14ac:dyDescent="0.25">
      <c r="D10" s="149" t="s">
        <v>45</v>
      </c>
      <c r="E10" s="159"/>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640000</v>
      </c>
    </row>
    <row r="32" spans="2:8" x14ac:dyDescent="0.25">
      <c r="B32" s="162" t="s">
        <v>19</v>
      </c>
      <c r="C32" s="163"/>
      <c r="D32" s="161"/>
      <c r="E32" s="160">
        <f>SUM(G16+G30)</f>
        <v>1339999.99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44</v>
      </c>
      <c r="D44" s="150"/>
      <c r="E44" s="150"/>
      <c r="F44" s="150"/>
    </row>
    <row r="45" spans="2:7" x14ac:dyDescent="0.25">
      <c r="D45" s="149" t="s">
        <v>45</v>
      </c>
      <c r="E45" s="159"/>
    </row>
    <row r="46" spans="2:7" x14ac:dyDescent="0.25">
      <c r="C46" s="147" t="s">
        <v>46</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49" t="s">
        <v>1</v>
      </c>
      <c r="E5" s="148"/>
      <c r="F5" s="13"/>
      <c r="G5" s="13"/>
      <c r="H5" s="13"/>
    </row>
    <row r="6" spans="2:8" x14ac:dyDescent="0.25">
      <c r="B6" s="13"/>
      <c r="C6" s="13"/>
      <c r="D6" s="149" t="s">
        <v>2</v>
      </c>
      <c r="E6" s="148"/>
      <c r="F6" s="13"/>
      <c r="G6" s="13"/>
      <c r="H6" s="13"/>
    </row>
    <row r="7" spans="2:8" x14ac:dyDescent="0.25">
      <c r="B7" s="13"/>
      <c r="C7" s="13"/>
      <c r="D7" s="13"/>
      <c r="E7" s="13"/>
      <c r="F7" s="13"/>
      <c r="G7" s="13"/>
      <c r="H7" s="13"/>
    </row>
    <row r="8" spans="2:8" x14ac:dyDescent="0.25">
      <c r="B8" s="13"/>
      <c r="C8" s="13"/>
      <c r="D8" s="149" t="s">
        <v>3</v>
      </c>
      <c r="E8" s="148"/>
      <c r="F8" s="13"/>
      <c r="G8" s="13"/>
      <c r="H8" s="13"/>
    </row>
    <row r="9" spans="2:8" x14ac:dyDescent="0.25">
      <c r="B9" s="13"/>
      <c r="C9" s="155" t="s">
        <v>64</v>
      </c>
      <c r="D9" s="150"/>
      <c r="E9" s="150"/>
      <c r="F9" s="150"/>
      <c r="G9" s="13"/>
      <c r="H9" s="13"/>
    </row>
    <row r="10" spans="2:8" x14ac:dyDescent="0.25">
      <c r="B10" s="13"/>
      <c r="C10" s="13"/>
      <c r="D10" s="149" t="s">
        <v>65</v>
      </c>
      <c r="E10" s="148"/>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1" t="s">
        <v>75</v>
      </c>
      <c r="C13" s="131"/>
      <c r="D13" s="131"/>
      <c r="E13" s="131"/>
      <c r="F13" s="131"/>
      <c r="G13" s="131"/>
      <c r="H13" s="131"/>
    </row>
    <row r="14" spans="2:8" x14ac:dyDescent="0.25">
      <c r="B14" s="131"/>
      <c r="C14" s="131"/>
      <c r="D14" s="131"/>
      <c r="E14" s="131"/>
      <c r="F14" s="131"/>
      <c r="G14" s="131"/>
      <c r="H14" s="131"/>
    </row>
    <row r="15" spans="2:8" x14ac:dyDescent="0.25">
      <c r="B15" s="13"/>
      <c r="C15" s="13"/>
      <c r="D15" s="13"/>
      <c r="E15" s="13"/>
      <c r="F15" s="13"/>
      <c r="G15" s="13"/>
      <c r="H15" s="13"/>
    </row>
    <row r="16" spans="2:8" x14ac:dyDescent="0.25">
      <c r="B16" s="140" t="s">
        <v>8</v>
      </c>
      <c r="C16" s="141"/>
      <c r="D16" s="141"/>
      <c r="E16" s="35">
        <v>30</v>
      </c>
      <c r="F16" s="36" t="s">
        <v>10</v>
      </c>
      <c r="G16" s="37">
        <f>SUM(E16*23333.333)</f>
        <v>699999.99</v>
      </c>
      <c r="H16" s="38"/>
    </row>
    <row r="17" spans="2:8" x14ac:dyDescent="0.25">
      <c r="B17" s="136" t="s">
        <v>83</v>
      </c>
      <c r="C17" s="137"/>
      <c r="D17" s="137"/>
      <c r="E17" s="138"/>
      <c r="F17" s="139"/>
      <c r="G17" s="53">
        <v>105200</v>
      </c>
      <c r="H17" s="13"/>
    </row>
    <row r="18" spans="2:8" x14ac:dyDescent="0.25">
      <c r="B18" s="24"/>
      <c r="C18" s="21"/>
      <c r="D18" s="21"/>
      <c r="E18" s="24"/>
      <c r="F18" s="24"/>
      <c r="G18" s="13"/>
      <c r="H18" s="13"/>
    </row>
    <row r="19" spans="2:8" x14ac:dyDescent="0.25">
      <c r="B19" s="13"/>
      <c r="C19" s="149" t="s">
        <v>11</v>
      </c>
      <c r="D19" s="148"/>
      <c r="E19" s="148"/>
      <c r="F19" s="148"/>
      <c r="G19" s="13"/>
      <c r="H19" s="13"/>
    </row>
    <row r="20" spans="2:8" ht="30" customHeight="1" x14ac:dyDescent="0.25">
      <c r="B20" s="30" t="s">
        <v>76</v>
      </c>
      <c r="C20" s="30" t="s">
        <v>13</v>
      </c>
      <c r="D20" s="30" t="s">
        <v>14</v>
      </c>
      <c r="E20" s="30" t="s">
        <v>15</v>
      </c>
      <c r="F20" s="30" t="s">
        <v>16</v>
      </c>
      <c r="G20" s="30" t="s">
        <v>17</v>
      </c>
      <c r="H20" s="13"/>
    </row>
    <row r="21" spans="2:8" x14ac:dyDescent="0.25">
      <c r="B21" s="142"/>
      <c r="C21" s="141"/>
      <c r="D21" s="141"/>
      <c r="E21" s="141"/>
      <c r="F21" s="141"/>
      <c r="G21" s="141"/>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3" t="s">
        <v>18</v>
      </c>
      <c r="F31" s="144"/>
      <c r="G31" s="26">
        <f>SUM(G22:G29)</f>
        <v>320000</v>
      </c>
      <c r="H31" s="13"/>
    </row>
    <row r="32" spans="2:8" x14ac:dyDescent="0.25">
      <c r="B32" s="13"/>
      <c r="C32" s="13"/>
      <c r="D32" s="13"/>
      <c r="E32" s="13"/>
      <c r="F32" s="13"/>
      <c r="G32" s="13"/>
      <c r="H32" s="13"/>
    </row>
    <row r="33" spans="2:8" x14ac:dyDescent="0.25">
      <c r="B33" s="135" t="s">
        <v>19</v>
      </c>
      <c r="C33" s="135"/>
      <c r="D33" s="135"/>
      <c r="E33" s="135"/>
      <c r="F33" s="134">
        <f>SUM(G16+G17+G31)</f>
        <v>1125199.99</v>
      </c>
      <c r="G33" s="134"/>
      <c r="H33" s="13"/>
    </row>
    <row r="34" spans="2:8" x14ac:dyDescent="0.25">
      <c r="B34" s="149"/>
      <c r="C34" s="150"/>
      <c r="D34" s="150"/>
      <c r="E34" s="151"/>
      <c r="F34" s="150"/>
      <c r="G34" s="13"/>
      <c r="H34" s="13"/>
    </row>
    <row r="35" spans="2:8" x14ac:dyDescent="0.25">
      <c r="B35" s="24"/>
      <c r="C35" s="21"/>
      <c r="D35" s="21"/>
      <c r="E35" s="44"/>
      <c r="F35" s="21"/>
      <c r="G35" s="13"/>
      <c r="H35" s="13"/>
    </row>
    <row r="36" spans="2:8" x14ac:dyDescent="0.25">
      <c r="B36" s="152" t="s">
        <v>20</v>
      </c>
      <c r="C36" s="153"/>
      <c r="D36" s="153"/>
      <c r="E36" s="153"/>
      <c r="F36" s="153"/>
      <c r="G36" s="144"/>
      <c r="H36" s="13"/>
    </row>
    <row r="37" spans="2:8" x14ac:dyDescent="0.25">
      <c r="B37" s="13"/>
      <c r="C37" s="13"/>
      <c r="D37" s="13"/>
      <c r="E37" s="13"/>
      <c r="F37" s="13"/>
      <c r="G37" s="45"/>
      <c r="H37" s="13"/>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c r="G41" s="13"/>
      <c r="H41" s="13"/>
    </row>
    <row r="42" spans="2:8" x14ac:dyDescent="0.25">
      <c r="B42" s="133" t="s">
        <v>79</v>
      </c>
      <c r="C42" s="133"/>
      <c r="D42" s="133"/>
      <c r="E42" s="133"/>
      <c r="F42" s="145">
        <v>210400</v>
      </c>
      <c r="G42" s="146"/>
      <c r="H42" s="13"/>
    </row>
    <row r="43" spans="2:8" x14ac:dyDescent="0.25">
      <c r="B43" s="133" t="s">
        <v>80</v>
      </c>
      <c r="C43" s="133"/>
      <c r="D43" s="133"/>
      <c r="E43" s="133"/>
      <c r="F43" s="145">
        <v>43628</v>
      </c>
      <c r="G43" s="146"/>
      <c r="H43" s="13"/>
    </row>
    <row r="44" spans="2:8" x14ac:dyDescent="0.25">
      <c r="B44" s="133" t="s">
        <v>81</v>
      </c>
      <c r="C44" s="133"/>
      <c r="D44" s="133"/>
      <c r="E44" s="133"/>
      <c r="F44" s="156">
        <f>+F42+F43</f>
        <v>254028</v>
      </c>
      <c r="G44" s="157"/>
      <c r="H44" s="13"/>
    </row>
    <row r="45" spans="2:8" x14ac:dyDescent="0.25">
      <c r="B45" s="13"/>
      <c r="C45" s="13"/>
      <c r="D45" s="13"/>
      <c r="E45" s="13"/>
      <c r="F45" s="13"/>
      <c r="G45" s="13"/>
      <c r="H45" s="13"/>
    </row>
    <row r="46" spans="2:8" s="13" customFormat="1" x14ac:dyDescent="0.25">
      <c r="B46" s="135" t="s">
        <v>17</v>
      </c>
      <c r="C46" s="135"/>
      <c r="D46" s="135"/>
      <c r="E46" s="135"/>
      <c r="F46" s="134">
        <f>+F33-F44</f>
        <v>871171.99</v>
      </c>
      <c r="G46" s="134"/>
    </row>
    <row r="47" spans="2:8" x14ac:dyDescent="0.25">
      <c r="B47" s="13"/>
      <c r="C47" s="13"/>
      <c r="D47" s="13"/>
      <c r="E47" s="13"/>
      <c r="F47" s="13"/>
      <c r="G47" s="13"/>
      <c r="H47" s="13"/>
    </row>
    <row r="48" spans="2:8" x14ac:dyDescent="0.25">
      <c r="B48" s="154" t="s">
        <v>82</v>
      </c>
      <c r="C48" s="154"/>
      <c r="D48" s="154"/>
      <c r="E48" s="154"/>
      <c r="F48" s="154"/>
      <c r="G48" s="154"/>
      <c r="H48" s="13"/>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26.25"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28.5" customHeight="1" x14ac:dyDescent="0.25">
      <c r="B56" s="132"/>
      <c r="C56" s="132"/>
      <c r="D56" s="132"/>
      <c r="E56" s="132"/>
      <c r="F56" s="132"/>
      <c r="G56" s="132"/>
      <c r="H56" s="13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55" t="s">
        <v>64</v>
      </c>
      <c r="D61" s="150"/>
      <c r="E61" s="150"/>
      <c r="F61" s="150"/>
      <c r="G61" s="13"/>
      <c r="H61" s="13"/>
    </row>
    <row r="62" spans="2:8" x14ac:dyDescent="0.25">
      <c r="B62" s="13"/>
      <c r="C62" s="13"/>
      <c r="D62" s="149" t="s">
        <v>65</v>
      </c>
      <c r="E62" s="148"/>
      <c r="F62" s="13"/>
      <c r="G62" s="13"/>
      <c r="H62" s="13"/>
    </row>
    <row r="63" spans="2:8" x14ac:dyDescent="0.25">
      <c r="B63" s="13"/>
      <c r="C63" s="147" t="s">
        <v>66</v>
      </c>
      <c r="D63" s="148"/>
      <c r="E63" s="148"/>
      <c r="F63" s="148"/>
      <c r="G63" s="13"/>
      <c r="H63" s="13"/>
    </row>
    <row r="64" spans="2:8" x14ac:dyDescent="0.2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2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41</v>
      </c>
      <c r="E10" s="148"/>
    </row>
    <row r="11" spans="2:8" x14ac:dyDescent="0.25">
      <c r="D11" s="13" t="s">
        <v>43</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130550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1730000</v>
      </c>
    </row>
    <row r="33" spans="2:8" x14ac:dyDescent="0.25">
      <c r="B33" s="135" t="s">
        <v>19</v>
      </c>
      <c r="C33" s="135"/>
      <c r="D33" s="135"/>
      <c r="E33" s="135"/>
      <c r="F33" s="134">
        <f>SUM(G16+G17+G31)</f>
        <v>2560549.9900000002</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261100</v>
      </c>
      <c r="G42" s="146"/>
    </row>
    <row r="43" spans="2:8" x14ac:dyDescent="0.25">
      <c r="B43" s="133" t="s">
        <v>80</v>
      </c>
      <c r="C43" s="133"/>
      <c r="D43" s="133"/>
      <c r="E43" s="133"/>
      <c r="F43" s="145">
        <v>43628</v>
      </c>
      <c r="G43" s="146"/>
    </row>
    <row r="44" spans="2:8" x14ac:dyDescent="0.25">
      <c r="B44" s="133" t="s">
        <v>81</v>
      </c>
      <c r="C44" s="133"/>
      <c r="D44" s="133"/>
      <c r="E44" s="133"/>
      <c r="F44" s="156">
        <f>+F42+F43</f>
        <v>304728</v>
      </c>
      <c r="G44" s="157"/>
    </row>
    <row r="46" spans="2:8" x14ac:dyDescent="0.25">
      <c r="B46" s="135" t="s">
        <v>17</v>
      </c>
      <c r="C46" s="135"/>
      <c r="D46" s="135"/>
      <c r="E46" s="135"/>
      <c r="F46" s="134">
        <f>+F33-F44</f>
        <v>2255821.9900000002</v>
      </c>
      <c r="G46" s="134"/>
    </row>
    <row r="48" spans="2:8" x14ac:dyDescent="0.25">
      <c r="B48" s="154" t="s">
        <v>82</v>
      </c>
      <c r="C48" s="154"/>
      <c r="D48" s="154"/>
      <c r="E48" s="154"/>
      <c r="F48" s="154"/>
      <c r="G48" s="154"/>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30"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31.5" customHeight="1" x14ac:dyDescent="0.25">
      <c r="B56" s="132"/>
      <c r="C56" s="132"/>
      <c r="D56" s="132"/>
      <c r="E56" s="132"/>
      <c r="F56" s="132"/>
      <c r="G56" s="132"/>
      <c r="H56" s="132"/>
    </row>
    <row r="59" spans="2:8" ht="8.25" customHeight="1" x14ac:dyDescent="0.25"/>
    <row r="60" spans="2:8" x14ac:dyDescent="0.25">
      <c r="C60" s="155" t="s">
        <v>40</v>
      </c>
      <c r="D60" s="150"/>
      <c r="E60" s="150"/>
      <c r="F60" s="150"/>
    </row>
    <row r="61" spans="2:8" x14ac:dyDescent="0.25">
      <c r="D61" s="149" t="s">
        <v>41</v>
      </c>
      <c r="E61" s="148"/>
    </row>
    <row r="62" spans="2:8" x14ac:dyDescent="0.25">
      <c r="C62" s="147" t="s">
        <v>42</v>
      </c>
      <c r="D62" s="148"/>
      <c r="E62" s="148"/>
      <c r="F62" s="148"/>
    </row>
    <row r="63" spans="2:8" x14ac:dyDescent="0.2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60</v>
      </c>
      <c r="D9" s="150"/>
      <c r="E9" s="150"/>
      <c r="F9" s="150"/>
    </row>
    <row r="10" spans="2:8" x14ac:dyDescent="0.25">
      <c r="D10" s="149" t="s">
        <v>59</v>
      </c>
      <c r="E10" s="159"/>
    </row>
    <row r="11" spans="2:8" x14ac:dyDescent="0.25">
      <c r="D11" s="13" t="s">
        <v>61</v>
      </c>
    </row>
    <row r="13" spans="2:8" x14ac:dyDescent="0.25">
      <c r="B13" s="13" t="s">
        <v>56</v>
      </c>
    </row>
    <row r="14" spans="2:8" x14ac:dyDescent="0.25">
      <c r="B14">
        <f>'LILIANA P'!B14</f>
        <v>0</v>
      </c>
    </row>
    <row r="16" spans="2:8" x14ac:dyDescent="0.25">
      <c r="B16" s="165" t="s">
        <v>8</v>
      </c>
      <c r="C16" s="163"/>
      <c r="D16" s="163"/>
      <c r="E16" s="3">
        <v>9</v>
      </c>
      <c r="F16" s="4" t="s">
        <v>10</v>
      </c>
      <c r="G16" s="5">
        <f>SUM(E16*23333.333)</f>
        <v>209999.99699999997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5" t="s">
        <v>18</v>
      </c>
      <c r="F25" s="161"/>
      <c r="G25" s="5">
        <f>SUM(G21:G23)</f>
        <v>0</v>
      </c>
    </row>
    <row r="27" spans="2:7" x14ac:dyDescent="0.25">
      <c r="B27" s="162" t="s">
        <v>19</v>
      </c>
      <c r="C27" s="163"/>
      <c r="D27" s="161"/>
      <c r="E27" s="160">
        <f>SUM(G16+G25)</f>
        <v>209999.99699999997</v>
      </c>
      <c r="F27" s="161"/>
    </row>
    <row r="28" spans="2:7" x14ac:dyDescent="0.25">
      <c r="B28" s="162"/>
      <c r="C28" s="163"/>
      <c r="D28" s="161"/>
      <c r="E28" s="160"/>
      <c r="F28" s="161"/>
    </row>
    <row r="30" spans="2:7" x14ac:dyDescent="0.25">
      <c r="B30" s="164" t="s">
        <v>20</v>
      </c>
      <c r="C30" s="163"/>
      <c r="D30" s="163"/>
      <c r="E30" s="163"/>
      <c r="F30" s="163"/>
      <c r="G30" s="161"/>
    </row>
    <row r="31" spans="2:7" x14ac:dyDescent="0.25">
      <c r="G31" s="10"/>
    </row>
    <row r="32" spans="2:7" x14ac:dyDescent="0.25">
      <c r="B32" t="s">
        <v>22</v>
      </c>
      <c r="G32" s="10"/>
    </row>
    <row r="36" spans="2:7" x14ac:dyDescent="0.25">
      <c r="C36" s="155" t="s">
        <v>60</v>
      </c>
      <c r="D36" s="150"/>
      <c r="E36" s="150"/>
      <c r="F36" s="150"/>
    </row>
    <row r="37" spans="2:7" x14ac:dyDescent="0.25">
      <c r="C37" s="147" t="s">
        <v>59</v>
      </c>
      <c r="D37" s="159"/>
      <c r="E37" s="159"/>
      <c r="F37" s="159"/>
    </row>
    <row r="38" spans="2:7" x14ac:dyDescent="0.25">
      <c r="C38" s="147" t="s">
        <v>58</v>
      </c>
      <c r="D38" s="159"/>
      <c r="E38" s="159"/>
      <c r="F38" s="159"/>
    </row>
    <row r="39" spans="2:7" x14ac:dyDescent="0.2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400-000000000000}"/>
    <hyperlink ref="C38" r:id="rId2" xr:uid="{00000000-0004-0000-14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4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3" spans="2:8" x14ac:dyDescent="0.25">
      <c r="B3" t="s">
        <v>0</v>
      </c>
      <c r="D3" s="1"/>
    </row>
    <row r="5" spans="2:8" x14ac:dyDescent="0.25">
      <c r="D5" s="158" t="s">
        <v>1</v>
      </c>
      <c r="E5" s="159"/>
    </row>
    <row r="6" spans="2:8" x14ac:dyDescent="0.25">
      <c r="D6" s="158" t="s">
        <v>2</v>
      </c>
      <c r="E6" s="159"/>
    </row>
    <row r="8" spans="2:8" x14ac:dyDescent="0.25">
      <c r="D8" s="158" t="s">
        <v>3</v>
      </c>
      <c r="E8" s="159"/>
    </row>
    <row r="9" spans="2:8" x14ac:dyDescent="0.25">
      <c r="C9" s="166" t="s">
        <v>34</v>
      </c>
      <c r="D9" s="150"/>
      <c r="E9" s="150"/>
      <c r="F9" s="150"/>
    </row>
    <row r="10" spans="2:8" x14ac:dyDescent="0.25">
      <c r="D10" s="158" t="s">
        <v>35</v>
      </c>
      <c r="E10" s="159"/>
    </row>
    <row r="11" spans="2:8" x14ac:dyDescent="0.25">
      <c r="C11" t="s">
        <v>6</v>
      </c>
    </row>
    <row r="13" spans="2:8" x14ac:dyDescent="0.25">
      <c r="B13" t="s">
        <v>36</v>
      </c>
    </row>
    <row r="14" spans="2:8" x14ac:dyDescent="0.25">
      <c r="B14" t="s">
        <v>37</v>
      </c>
    </row>
    <row r="16" spans="2:8" x14ac:dyDescent="0.25">
      <c r="B16" s="165" t="s">
        <v>8</v>
      </c>
      <c r="C16" s="163"/>
      <c r="D16" s="163"/>
      <c r="E16" s="3">
        <v>30</v>
      </c>
      <c r="F16" s="4" t="s">
        <v>10</v>
      </c>
      <c r="G16" s="5">
        <f>SUM(E16*16666.6667)</f>
        <v>500000.00100000005</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500000.00100000005</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34</v>
      </c>
      <c r="D44" s="150"/>
      <c r="E44" s="150"/>
      <c r="F44" s="150"/>
    </row>
    <row r="45" spans="2:7" x14ac:dyDescent="0.25">
      <c r="C45" s="158" t="s">
        <v>35</v>
      </c>
      <c r="D45" s="159"/>
      <c r="E45" s="159"/>
      <c r="F45" s="159"/>
    </row>
    <row r="46" spans="2:7" x14ac:dyDescent="0.25">
      <c r="C46" s="158"/>
      <c r="D46" s="159"/>
      <c r="E46" s="159"/>
      <c r="F46" s="159"/>
    </row>
    <row r="47" spans="2:7" x14ac:dyDescent="0.25">
      <c r="B47" s="158" t="s">
        <v>38</v>
      </c>
      <c r="C47" s="159"/>
      <c r="D47" s="159"/>
      <c r="E47" s="159"/>
      <c r="F47" s="159"/>
      <c r="G47" s="159"/>
    </row>
    <row r="48" spans="2:7" x14ac:dyDescent="0.25">
      <c r="B48" s="158" t="s">
        <v>39</v>
      </c>
      <c r="C48" s="159"/>
      <c r="D48" s="159"/>
      <c r="E48" s="159"/>
      <c r="F48" s="159"/>
      <c r="G48" s="159"/>
    </row>
    <row r="49" spans="2:7" x14ac:dyDescent="0.25">
      <c r="B49" s="158" t="s">
        <v>23</v>
      </c>
      <c r="C49" s="159"/>
      <c r="D49" s="159"/>
      <c r="E49" s="159"/>
      <c r="F49" s="159"/>
      <c r="G49" s="159"/>
    </row>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44FC90-DCFB-4A78-BA12-A8ECC9562031}"/>
</file>

<file path=customXml/itemProps2.xml><?xml version="1.0" encoding="utf-8"?>
<ds:datastoreItem xmlns:ds="http://schemas.openxmlformats.org/officeDocument/2006/customXml" ds:itemID="{F06854E3-81D7-40E4-BD8E-E6DE7922D0DA}"/>
</file>

<file path=customXml/itemProps3.xml><?xml version="1.0" encoding="utf-8"?>
<ds:datastoreItem xmlns:ds="http://schemas.openxmlformats.org/officeDocument/2006/customXml" ds:itemID="{5D487D4D-BE17-442A-AC84-0A9882F40F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Johanna Patricia Quiñones Grajales</cp:lastModifiedBy>
  <cp:lastPrinted>2023-01-02T13:47:00Z</cp:lastPrinted>
  <dcterms:created xsi:type="dcterms:W3CDTF">2016-12-12T19:06:44Z</dcterms:created>
  <dcterms:modified xsi:type="dcterms:W3CDTF">2024-11-12T22:04:53Z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