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7.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worksheets/sheet26.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_PC\Desktop\"/>
    </mc:Choice>
  </mc:AlternateContent>
  <bookViews>
    <workbookView xWindow="0" yWindow="0" windowWidth="20490" windowHeight="7650" tabRatio="905" firstSheet="8" activeTab="8"/>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62913"/>
</workbook>
</file>

<file path=xl/calcChain.xml><?xml version="1.0" encoding="utf-8"?>
<calcChain xmlns="http://schemas.openxmlformats.org/spreadsheetml/2006/main">
  <c r="F34" i="45" l="1"/>
  <c r="I26" i="45" l="1"/>
  <c r="E25" i="45"/>
  <c r="H25" i="45" s="1"/>
  <c r="I25" i="45" s="1"/>
  <c r="H24" i="45"/>
  <c r="I24" i="45" s="1"/>
  <c r="H23" i="45"/>
  <c r="I23" i="45" l="1"/>
  <c r="J23" i="45" l="1"/>
  <c r="H31" i="45"/>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<sst xmlns="http://schemas.openxmlformats.org/spreadsheetml/2006/main" count="769" uniqueCount="172">
  <si>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</si>
  <si>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</si>
  <si>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</si>
  <si>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</si>
  <si>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</si>
  <si>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</si>
  <si>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</si>
  <si>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</si>
  <si>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</si>
  <si>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</si>
  <si>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</si>
  <si>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</si>
  <si>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</si>
  <si>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</si>
  <si>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</si>
  <si>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</si>
  <si>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</si>
  <si>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</si>
  <si>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</si>
  <si>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</si>
  <si>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</si>
  <si>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</si>
  <si>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</si>
  <si>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</si>
  <si>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</si>
  <si>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</si>
  <si>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</si>
  <si>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</si>
  <si>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</si>
  <si>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</si>
  <si>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</si>
  <si>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</si>
  <si>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</si>
  <si>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</si>
  <si>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</si>
  <si>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</si>
  <si>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</si>
  <si>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</si>
  <si>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</si>
  <si>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</si>
  <si>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</si>
  <si>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</si>
  <si>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</si>
  <si>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</si>
  <si>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</si>
  <si>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</si>
  <si>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</si>
  <si>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</si>
  <si>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</si>
  <si>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</si>
  <si>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</si>
  <si>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</si>
  <si>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</si>
  <si>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</si>
  <si>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</si>
  <si>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</si>
  <si>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</si>
  <si>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</si>
  <si>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</si>
  <si>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</si>
  <si>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</si>
  <si>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</si>
  <si>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</si>
  <si>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</si>
  <si>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</si>
  <si>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</si>
  <si>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</si>
  <si>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</si>
  <si>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</si>
  <si>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</si>
  <si>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</si>
  <si>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</si>
  <si>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</si>
  <si>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</si>
  <si>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</si>
  <si>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</si>
  <si>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</si>
  <si>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</si>
  <si>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</si>
  <si>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</si>
  <si>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</si>
  <si>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</si>
  <si>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</si>
  <si>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</si>
  <si>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</si>
  <si>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</si>
  <si>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</si>
  <si>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</si>
  <si>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</si>
  <si>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</si>
  <si>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</si>
  <si>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</si>
  <si>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</si>
  <si>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</si>
  <si>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</si>
  <si>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</si>
  <si>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</si>
  <si>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</si>
  <si>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</si>
  <si>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</si>
  <si>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</si>
  <si>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</si>
  <si>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</si>
  <si>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</si>
  <si>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</si>
  <si>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</si>
  <si>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</si>
  <si>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</si>
  <si>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</si>
  <si>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</si>
  <si>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</si>
  <si>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</si>
  <si>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</si>
  <si>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</si>
  <si>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</si>
  <si>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</si>
  <si>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</si>
  <si>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</si>
  <si>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</si>
  <si>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</si>
  <si>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</si>
  <si>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</si>
  <si>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</si>
  <si>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</si>
  <si>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</si>
  <si>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</si>
  <si>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</si>
  <si>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</si>
  <si>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</si>
  <si>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</si>
  <si>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</si>
  <si>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</si>
  <si>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</si>
  <si>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</si>
  <si>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</si>
  <si>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</si>
  <si>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</si>
  <si>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</si>
  <si>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</si>
  <si>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</si>
  <si>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</si>
  <si>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</si>
  <si>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</si>
  <si>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</si>
  <si>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</si>
  <si>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</si>
  <si>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</si>
  <si>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</si>
  <si>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</si>
  <si>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</si>
  <si>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</si>
  <si>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</si>
  <si>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</si>
  <si>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</si>
  <si>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</si>
  <si>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</si>
  <si>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</si>
  <si>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</si>
  <si>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</si>
  <si>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</si>
  <si>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</si>
  <si>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</si>
  <si>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</si>
  <si>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ALQUILER</t>
  </si>
  <si>
    <t>VALOR CANON</t>
  </si>
  <si>
    <t>INMUEBLES ALQUILADOS</t>
  </si>
  <si>
    <t xml:space="preserve">COMISION </t>
  </si>
  <si>
    <t>SANTIAGO DE CALI , JULIO 02 2024</t>
  </si>
  <si>
    <t>JUANA OFIR ANGULO LEON</t>
  </si>
  <si>
    <t>CC: 66731413</t>
  </si>
  <si>
    <t>calle 64 A #4C-93 Santa Barbara</t>
  </si>
  <si>
    <t>Por Concepto de prestacion de Servicios por alquiler de inmuebles del 1 al 31 de julio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</si>
</sst>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cellStyle name="Moneda 10" xfId="18"/>
    <cellStyle name="Moneda 11" xfId="17"/>
    <cellStyle name="Moneda 12" xfId="20"/>
    <cellStyle name="Moneda 13" xfId="19"/>
    <cellStyle name="Moneda 14" xfId="21"/>
    <cellStyle name="Moneda 15" xfId="22"/>
    <cellStyle name="Moneda 16" xfId="23"/>
    <cellStyle name="Moneda 17" xfId="25"/>
    <cellStyle name="Moneda 18" xfId="30"/>
    <cellStyle name="Moneda 19" xfId="29"/>
    <cellStyle name="Moneda 2" xfId="5"/>
    <cellStyle name="Moneda 2 2" xfId="16"/>
    <cellStyle name="Moneda 2 3" xfId="27"/>
    <cellStyle name="Moneda 2 4" xfId="40"/>
    <cellStyle name="Moneda 20" xfId="31"/>
    <cellStyle name="Moneda 21" xfId="32"/>
    <cellStyle name="Moneda 22" xfId="33"/>
    <cellStyle name="Moneda 23" xfId="34"/>
    <cellStyle name="Moneda 24" xfId="35"/>
    <cellStyle name="Moneda 25" xfId="36"/>
    <cellStyle name="Moneda 26" xfId="38"/>
    <cellStyle name="Moneda 27" xfId="43"/>
    <cellStyle name="Moneda 28" xfId="42"/>
    <cellStyle name="Moneda 29" xfId="44"/>
    <cellStyle name="Moneda 3" xfId="8"/>
    <cellStyle name="Moneda 3 2" xfId="41"/>
    <cellStyle name="Moneda 4" xfId="7"/>
    <cellStyle name="Moneda 5" xfId="9"/>
    <cellStyle name="Moneda 6" xfId="11"/>
    <cellStyle name="Moneda 7" xfId="10"/>
    <cellStyle name="Moneda 8" xfId="12"/>
    <cellStyle name="Moneda 9" xfId="14"/>
    <cellStyle name="Normal" xfId="0" builtinId="0"/>
    <cellStyle name="Normal 2" xfId="4"/>
    <cellStyle name="Normal 2 2" xfId="28"/>
    <cellStyle name="Normal 3" xfId="13"/>
    <cellStyle name="Normal 4" xfId="24"/>
    <cellStyle name="Normal 5" xfId="37"/>
    <cellStyle name="Porcentaje 2" xfId="6"/>
    <cellStyle name="Porcentaje 3" xfId="15"/>
    <cellStyle name="Porcentaje 4" xfId="26"/>
    <cellStyle name="Porcentaje 5" xfId="39"/>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4</v>
      </c>
    </row>
    <row r="5" spans="2:8" x14ac:dyDescent="0.25">
      <c r="D5" s="133" t="s">
        <v>1</v>
      </c>
      <c r="E5" s="134"/>
    </row>
    <row r="6" spans="2:8" x14ac:dyDescent="0.25">
      <c r="D6" s="133" t="s">
        <v>2</v>
      </c>
      <c r="E6" s="134"/>
    </row>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1092000</v>
      </c>
    </row>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6" spans="2:8" x14ac:dyDescent="0.25">
      <c r="B46" s="147" t="s">
        <v>17</v>
      </c>
      <c r="C46" s="147"/>
      <c r="D46" s="147"/>
      <c r="E46" s="147"/>
      <c r="F46" s="148">
        <f>+F33-F44</f>
        <v>1210704.6629999999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3" spans="2:8" x14ac:dyDescent="0.25">
      <c r="B3" s="13" t="s">
        <v>0</v>
      </c>
      <c r="D3" s="34">
        <v>16</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3" spans="2:8" x14ac:dyDescent="0.25">
      <c r="B13" s="149" t="s">
        <v>116</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155000</v>
      </c>
    </row>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hyperlink ref="C38" r:id="rId2"/>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3" spans="2:8" x14ac:dyDescent="0.25">
      <c r="B3" t="s">
        <v>0</v>
      </c>
      <c r="D3" s="1"/>
    </row>
    <row r="5" spans="2:8" x14ac:dyDescent="0.25">
      <c r="D5" s="159" t="s">
        <v>1</v>
      </c>
      <c r="E5" s="160"/>
    </row>
    <row r="6" spans="2:8" x14ac:dyDescent="0.25">
      <c r="D6" s="159" t="s">
        <v>2</v>
      </c>
      <c r="E6" s="160"/>
    </row>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3" spans="2:8" x14ac:dyDescent="0.25">
      <c r="B13" t="s">
        <v>36</v>
      </c>
    </row>
    <row r="14" spans="2:8" x14ac:dyDescent="0.25">
      <c r="B14" t="s">
        <v>37</v>
      </c>
    </row>
    <row r="16" spans="2:8" x14ac:dyDescent="0.25">
      <c r="B16" s="161" t="s">
        <v>8</v>
      </c>
      <c r="C16" s="162"/>
      <c r="D16" s="162"/>
      <c r="E16" s="3">
        <v>30</v>
      </c>
      <c r="F16" s="4" t="s">
        <v>10</v>
      </c>
      <c r="G16" s="5">
        <f>SUM(E16*16666.6667)</f>
        <v>500000.00100000005</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1" t="s">
        <v>18</v>
      </c>
      <c r="F30" s="164"/>
      <c r="G30" s="5">
        <f>SUM(G21:G28)</f>
        <v>0</v>
      </c>
    </row>
    <row r="32" spans="2:7" x14ac:dyDescent="0.25">
      <c r="B32" s="163" t="s">
        <v>19</v>
      </c>
      <c r="C32" s="162"/>
      <c r="D32" s="164"/>
      <c r="E32" s="165">
        <f>SUM(G16+G30)</f>
        <v>500000.00100000005</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3" spans="2:8" x14ac:dyDescent="0.25">
      <c r="B13" t="s">
        <v>7</v>
      </c>
    </row>
    <row r="14" spans="2:8" x14ac:dyDescent="0.25">
      <c r="B14" t="s">
        <v>9</v>
      </c>
    </row>
    <row r="16" spans="2:8" x14ac:dyDescent="0.25">
      <c r="B16" s="161" t="s">
        <v>8</v>
      </c>
      <c r="C16" s="162"/>
      <c r="D16" s="162"/>
      <c r="E16" s="3">
        <v>13</v>
      </c>
      <c r="F16" s="4" t="s">
        <v>10</v>
      </c>
      <c r="G16" s="5">
        <f>SUM(E16*23333.333)</f>
        <v>303333.32899999997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1" t="s">
        <v>18</v>
      </c>
      <c r="F30" s="164"/>
      <c r="G30" s="5">
        <f>SUM(G21:G28)</f>
        <v>0</v>
      </c>
    </row>
    <row r="32" spans="2:7" x14ac:dyDescent="0.25">
      <c r="B32" s="163" t="s">
        <v>19</v>
      </c>
      <c r="C32" s="162"/>
      <c r="D32" s="164"/>
      <c r="E32" s="165">
        <f>SUM(G16+G30)</f>
        <v>303333.32899999997</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3" spans="2:8" x14ac:dyDescent="0.25">
      <c r="B3" s="66" t="s">
        <v>0</v>
      </c>
      <c r="D3" s="67">
        <v>15</v>
      </c>
    </row>
    <row r="5" spans="2:8" x14ac:dyDescent="0.25">
      <c r="D5" s="174" t="s">
        <v>1</v>
      </c>
      <c r="E5" s="175"/>
    </row>
    <row r="6" spans="2:8" x14ac:dyDescent="0.25">
      <c r="D6" s="174" t="s">
        <v>2</v>
      </c>
      <c r="E6" s="175"/>
    </row>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1" spans="2:7" x14ac:dyDescent="0.25">
      <c r="E31" s="176" t="s">
        <v>18</v>
      </c>
      <c r="F31" s="170"/>
      <c r="G31" s="80">
        <f>SUM(G22:G29)</f>
        <v>387500</v>
      </c>
    </row>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6" spans="2:9" x14ac:dyDescent="0.25">
      <c r="B46" s="177" t="s">
        <v>17</v>
      </c>
      <c r="C46" s="177"/>
      <c r="D46" s="177"/>
      <c r="E46" s="177"/>
      <c r="F46" s="178">
        <f>+F33-F44</f>
        <v>667600.99399999995</v>
      </c>
      <c r="G46" s="178"/>
    </row>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3" spans="2:8" x14ac:dyDescent="0.25">
      <c r="B3" s="13" t="s">
        <v>0</v>
      </c>
      <c r="D3" s="34">
        <v>4</v>
      </c>
    </row>
    <row r="5" spans="2:8" x14ac:dyDescent="0.25">
      <c r="D5" s="133" t="s">
        <v>1</v>
      </c>
      <c r="E5" s="134"/>
    </row>
    <row r="6" spans="2:8" x14ac:dyDescent="0.25">
      <c r="D6" s="133" t="s">
        <v>2</v>
      </c>
      <c r="E6" s="134"/>
    </row>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0</v>
      </c>
    </row>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11466.664999999979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0</v>
      </c>
    </row>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6" spans="2:8" x14ac:dyDescent="0.25">
      <c r="B46" s="147" t="s">
        <v>17</v>
      </c>
      <c r="C46" s="147"/>
      <c r="D46" s="147"/>
      <c r="E46" s="147"/>
      <c r="F46" s="148">
        <f>+F33-F44</f>
        <v>72037.996999999974</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3" spans="2:8" x14ac:dyDescent="0.25">
      <c r="B3" s="13" t="s">
        <v>0</v>
      </c>
      <c r="D3" s="34">
        <v>8</v>
      </c>
    </row>
    <row r="5" spans="2:8" x14ac:dyDescent="0.25">
      <c r="D5" s="133" t="s">
        <v>1</v>
      </c>
      <c r="E5" s="134"/>
    </row>
    <row r="6" spans="2:8" x14ac:dyDescent="0.25">
      <c r="D6" s="133" t="s">
        <v>2</v>
      </c>
      <c r="E6" s="134"/>
    </row>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912500</v>
      </c>
    </row>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6" spans="2:8" x14ac:dyDescent="0.25">
      <c r="B46" s="147" t="s">
        <v>17</v>
      </c>
      <c r="C46" s="147"/>
      <c r="D46" s="147"/>
      <c r="E46" s="147"/>
      <c r="F46" s="148">
        <f>+F33-F44</f>
        <v>1192331.9939999999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3" spans="2:8" x14ac:dyDescent="0.25">
      <c r="B3" s="13" t="s">
        <v>0</v>
      </c>
      <c r="D3" s="34">
        <v>5</v>
      </c>
    </row>
    <row r="5" spans="2:8" x14ac:dyDescent="0.25">
      <c r="D5" s="133" t="s">
        <v>1</v>
      </c>
      <c r="E5" s="134"/>
    </row>
    <row r="6" spans="2:8" x14ac:dyDescent="0.25">
      <c r="D6" s="133" t="s">
        <v>2</v>
      </c>
      <c r="E6" s="134"/>
    </row>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8" spans="2:7" x14ac:dyDescent="0.25">
      <c r="E28" s="157" t="s">
        <v>18</v>
      </c>
      <c r="F28" s="139"/>
      <c r="G28" s="26">
        <f>SUM(G22:G26)</f>
        <v>314000</v>
      </c>
    </row>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3" spans="2:9" x14ac:dyDescent="0.25">
      <c r="B43" s="147" t="s">
        <v>17</v>
      </c>
      <c r="C43" s="147"/>
      <c r="D43" s="147"/>
      <c r="E43" s="147"/>
      <c r="F43" s="148">
        <f>+F30-F41</f>
        <v>935430</v>
      </c>
      <c r="G43" s="148"/>
    </row>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6" priority="1"/>
  </conditionalFormatting>
  <conditionalFormatting sqref="C23">
    <cfRule type="duplicateValues" dxfId="35" priority="4"/>
  </conditionalFormatting>
  <hyperlinks>
    <hyperlink ref="C55" r:id="rId1"/>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95"/>
  <sheetViews>
    <sheetView tabSelected="1" topLeftCell="A13" workbookViewId="0">
      <selection activeCell="N30" sqref="N30"/>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12"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7" t="s">
        <v>167</v>
      </c>
      <c r="C1" s="197"/>
      <c r="D1" s="197"/>
      <c r="E1" s="197"/>
      <c r="F1" s="197"/>
      <c r="G1" s="197"/>
      <c r="H1" s="197"/>
      <c r="I1" s="197"/>
    </row>
    <row r="2" spans="2:9" ht="13.5" thickBot="1" x14ac:dyDescent="0.25"/>
    <row r="3" spans="2:9" ht="13.5" thickBot="1" x14ac:dyDescent="0.25">
      <c r="B3" s="102" t="s">
        <v>0</v>
      </c>
      <c r="D3" s="110"/>
    </row>
    <row r="5" spans="2:9" ht="15.75" x14ac:dyDescent="0.25">
      <c r="C5" s="230" t="s">
        <v>161</v>
      </c>
      <c r="D5" s="230"/>
      <c r="E5" s="230"/>
      <c r="F5" s="230"/>
    </row>
    <row r="6" spans="2:9" x14ac:dyDescent="0.2">
      <c r="D6" s="199" t="s">
        <v>2</v>
      </c>
      <c r="E6" s="199"/>
    </row>
    <row r="8" spans="2:9" x14ac:dyDescent="0.2">
      <c r="D8" s="199" t="s">
        <v>3</v>
      </c>
      <c r="E8" s="200"/>
    </row>
    <row r="9" spans="2:9" x14ac:dyDescent="0.2">
      <c r="C9" s="197" t="s">
        <v>168</v>
      </c>
      <c r="D9" s="198"/>
      <c r="E9" s="198"/>
      <c r="F9" s="198"/>
    </row>
    <row r="10" spans="2:9" x14ac:dyDescent="0.2">
      <c r="D10" s="199" t="s">
        <v>169</v>
      </c>
      <c r="E10" s="200"/>
    </row>
    <row r="11" spans="2:9" x14ac:dyDescent="0.2">
      <c r="C11" s="197"/>
      <c r="D11" s="197"/>
      <c r="E11" s="197"/>
      <c r="F11" s="197"/>
    </row>
    <row r="13" spans="2:9" ht="15.75" x14ac:dyDescent="0.25">
      <c r="B13" s="231" t="s">
        <v>158</v>
      </c>
      <c r="C13" s="231"/>
      <c r="D13" s="232">
        <v>30667090166</v>
      </c>
      <c r="E13" s="232"/>
      <c r="F13" s="232"/>
      <c r="G13" s="232"/>
      <c r="H13" s="232"/>
    </row>
    <row r="14" spans="2:9" ht="15.75" x14ac:dyDescent="0.25">
      <c r="B14" s="105" t="s">
        <v>157</v>
      </c>
      <c r="C14" s="233" t="s">
        <v>170</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171</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1" t="s">
        <v>165</v>
      </c>
      <c r="C21" s="202"/>
      <c r="D21" s="202"/>
      <c r="E21" s="202"/>
      <c r="F21" s="202"/>
      <c r="G21" s="202"/>
      <c r="H21" s="202"/>
      <c r="I21" s="203"/>
    </row>
    <row r="22" spans="2:13" ht="39.75" customHeight="1" x14ac:dyDescent="0.2">
      <c r="B22" s="116" t="s">
        <v>76</v>
      </c>
      <c r="C22" s="117" t="s">
        <v>154</v>
      </c>
      <c r="D22" s="118" t="s">
        <v>164</v>
      </c>
      <c r="E22" s="220" t="s">
        <v>166</v>
      </c>
      <c r="F22" s="221"/>
      <c r="G22" s="118" t="s">
        <v>155</v>
      </c>
      <c r="H22" s="118" t="s">
        <v>156</v>
      </c>
      <c r="I22" s="119" t="s">
        <v>17</v>
      </c>
      <c r="M22" s="112"/>
    </row>
    <row r="23" spans="2:13" x14ac:dyDescent="0.2">
      <c r="B23" s="120" t="s">
        <v>163</v>
      </c>
      <c r="C23" s="128">
        <v>102026</v>
      </c>
      <c r="D23" s="126">
        <v>1200000</v>
      </c>
      <c r="E23" s="222">
        <v>120000</v>
      </c>
      <c r="F23" s="223"/>
      <c r="G23" s="124">
        <v>4</v>
      </c>
      <c r="H23" s="107">
        <f>E23*G23</f>
        <v>480000</v>
      </c>
      <c r="I23" s="121">
        <f>H23</f>
        <v>480000</v>
      </c>
      <c r="J23" s="115">
        <f>I23*40%</f>
        <v>192000</v>
      </c>
    </row>
    <row r="24" spans="2:13" x14ac:dyDescent="0.2">
      <c r="B24" s="120" t="s">
        <v>163</v>
      </c>
      <c r="C24" s="128">
        <v>113225</v>
      </c>
      <c r="D24" s="126">
        <v>3300000</v>
      </c>
      <c r="E24" s="222">
        <v>330000</v>
      </c>
      <c r="F24" s="223"/>
      <c r="G24" s="124">
        <v>4</v>
      </c>
      <c r="H24" s="107">
        <f>E24*G24</f>
        <v>1320000</v>
      </c>
      <c r="I24" s="121">
        <f>H24</f>
        <v>1320000</v>
      </c>
      <c r="J24" s="114">
        <v>60493908</v>
      </c>
      <c r="K24" s="102" t="s">
        <v>162</v>
      </c>
    </row>
    <row r="25" spans="2:13" x14ac:dyDescent="0.2">
      <c r="B25" s="120"/>
      <c r="C25" s="129"/>
      <c r="D25" s="127"/>
      <c r="E25" s="222">
        <f>D25*9%</f>
        <v>0</v>
      </c>
      <c r="F25" s="223"/>
      <c r="G25" s="125"/>
      <c r="H25" s="107">
        <f>E25*G25</f>
        <v>0</v>
      </c>
      <c r="I25" s="121">
        <f>H25</f>
        <v>0</v>
      </c>
    </row>
    <row r="26" spans="2:13" x14ac:dyDescent="0.2">
      <c r="B26" s="120"/>
      <c r="C26" s="130"/>
      <c r="D26" s="127"/>
      <c r="E26" s="222"/>
      <c r="F26" s="223"/>
      <c r="G26" s="125"/>
      <c r="H26" s="107"/>
      <c r="I26" s="121">
        <f>E26*35%</f>
        <v>0</v>
      </c>
    </row>
    <row r="27" spans="2:13" x14ac:dyDescent="0.2">
      <c r="B27" s="120"/>
      <c r="C27" s="130"/>
      <c r="D27" s="127"/>
      <c r="E27" s="222"/>
      <c r="F27" s="223"/>
      <c r="G27" s="125"/>
      <c r="H27" s="107"/>
      <c r="I27" s="121"/>
    </row>
    <row r="28" spans="2:13" x14ac:dyDescent="0.2">
      <c r="B28" s="122"/>
      <c r="C28" s="128"/>
      <c r="D28" s="123"/>
      <c r="E28" s="195"/>
      <c r="F28" s="196"/>
      <c r="G28" s="107"/>
      <c r="H28" s="107"/>
      <c r="I28" s="121"/>
    </row>
    <row r="29" spans="2:13" x14ac:dyDescent="0.2">
      <c r="B29" s="122"/>
      <c r="C29" s="128"/>
      <c r="D29" s="123"/>
      <c r="E29" s="195"/>
      <c r="F29" s="196"/>
      <c r="G29" s="107"/>
      <c r="H29" s="107"/>
      <c r="I29" s="121"/>
    </row>
    <row r="30" spans="2:13" ht="13.5" thickBot="1" x14ac:dyDescent="0.25">
      <c r="B30" s="103"/>
      <c r="C30" s="104"/>
      <c r="D30" s="106"/>
      <c r="E30" s="195"/>
      <c r="F30" s="196"/>
      <c r="G30" s="108"/>
      <c r="H30" s="108"/>
      <c r="I30" s="113"/>
    </row>
    <row r="31" spans="2:13" ht="15.75" thickBot="1" x14ac:dyDescent="0.3">
      <c r="E31" s="204" t="s">
        <v>18</v>
      </c>
      <c r="F31" s="205"/>
      <c r="G31" s="205"/>
      <c r="H31" s="206">
        <f>SUM(I23:I30)</f>
        <v>1800000</v>
      </c>
      <c r="I31" s="207"/>
    </row>
    <row r="34" spans="2:9" ht="15.75" x14ac:dyDescent="0.25">
      <c r="B34" s="208" t="s">
        <v>17</v>
      </c>
      <c r="C34" s="208"/>
      <c r="D34" s="208"/>
      <c r="E34" s="208"/>
      <c r="F34" s="209">
        <f>+H31</f>
        <v>1800000</v>
      </c>
      <c r="G34" s="209"/>
      <c r="H34" s="209"/>
      <c r="I34" s="209"/>
    </row>
    <row r="35" spans="2:9" ht="15" customHeight="1" x14ac:dyDescent="0.2">
      <c r="B35" s="210" t="s">
        <v>90</v>
      </c>
      <c r="C35" s="211"/>
      <c r="D35" s="211"/>
      <c r="E35" s="211"/>
      <c r="F35" s="211"/>
      <c r="G35" s="211"/>
      <c r="H35" s="211"/>
      <c r="I35" s="212"/>
    </row>
    <row r="36" spans="2:9" x14ac:dyDescent="0.2">
      <c r="B36" s="213"/>
      <c r="C36" s="214"/>
      <c r="D36" s="214"/>
      <c r="E36" s="214"/>
      <c r="F36" s="214"/>
      <c r="G36" s="214"/>
      <c r="H36" s="214"/>
      <c r="I36" s="215"/>
    </row>
    <row r="37" spans="2:9" ht="57" customHeight="1" x14ac:dyDescent="0.2">
      <c r="B37" s="216"/>
      <c r="C37" s="217"/>
      <c r="D37" s="217"/>
      <c r="E37" s="217"/>
      <c r="F37" s="217"/>
      <c r="G37" s="217"/>
      <c r="H37" s="217"/>
      <c r="I37" s="218"/>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19"/>
      <c r="D41" s="219"/>
      <c r="E41" s="219"/>
      <c r="F41" s="219"/>
      <c r="G41" s="111"/>
      <c r="H41" s="111"/>
      <c r="I41" s="111"/>
    </row>
    <row r="44" spans="2:9" x14ac:dyDescent="0.2">
      <c r="C44" s="197"/>
      <c r="D44" s="198"/>
      <c r="E44" s="198"/>
      <c r="F44" s="198"/>
    </row>
    <row r="45" spans="2:9" x14ac:dyDescent="0.2">
      <c r="D45" s="199"/>
      <c r="E45" s="200"/>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268A66-8FEC-4211-94EE-8F1D9AC3628D}"/>
</file>

<file path=customXml/itemProps2.xml><?xml version="1.0" encoding="utf-8"?>
<ds:datastoreItem xmlns:ds="http://schemas.openxmlformats.org/officeDocument/2006/customXml" ds:itemID="{E8149F34-FF01-4285-BD14-12B362CAA107}"/>
</file>

<file path=customXml/itemProps3.xml><?xml version="1.0" encoding="utf-8"?>
<ds:datastoreItem xmlns:ds="http://schemas.openxmlformats.org/officeDocument/2006/customXml" ds:itemID="{DD505DAF-33A8-460A-94C9-0A6FC5EBD5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ASUS_PC</cp:lastModifiedBy>
  <cp:lastPrinted>2023-01-02T13:47:00Z</cp:lastPrinted>
  <dcterms:created xsi:type="dcterms:W3CDTF">2016-12-12T19:06:44Z</dcterms:created>
  <dcterms:modified xsi:type="dcterms:W3CDTF">2024-08-05T23:15:45Z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