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d.docs.live.net/947ed9ac892995a4/Escritorio/"/>
    </mc:Choice>
  </mc:AlternateContent>
  <xr:revisionPtr revIDLastSave="0" documentId="8_{7C3F43D1-35E3-46FF-A223-C89961408D27}" xr6:coauthVersionLast="47" xr6:coauthVersionMax="47" xr10:uidLastSave="{00000000-0000-0000-0000-000000000000}"/>
  <bookViews>
    <workbookView xWindow="-110" yWindow="-110" windowWidth="19420" windowHeight="1150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ABRIL 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45" l="1"/>
  <c r="E26" i="45"/>
  <c r="E23" i="45"/>
  <c r="H26" i="45" l="1"/>
  <c r="I26" i="45" s="1"/>
  <c r="E29" i="45"/>
  <c r="H29" i="45" s="1"/>
  <c r="E28" i="45"/>
  <c r="H28" i="45" s="1"/>
  <c r="E27" i="45"/>
  <c r="H27" i="45" s="1"/>
  <c r="E25" i="45"/>
  <c r="E24" i="45"/>
  <c r="H24" i="45" s="1"/>
  <c r="I25" i="45" l="1"/>
  <c r="I24" i="45"/>
  <c r="H23" i="45"/>
  <c r="I23" i="45" l="1"/>
  <c r="J23"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H31" i="45"/>
  <c r="F34" i="45" s="1"/>
</calcChain>
</file>

<file path=xl/sharedStrings.xml><?xml version="1.0" encoding="utf-8"?>
<sst xmlns="http://schemas.openxmlformats.org/spreadsheetml/2006/main" count="771" uniqueCount="172">
  <si>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</si>
  <si>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</si>
  <si>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</si>
  <si>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</si>
  <si>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</si>
  <si>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</si>
  <si>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</si>
  <si>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</si>
  <si>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</si>
  <si>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</si>
  <si>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</si>
  <si>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</si>
  <si>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</si>
  <si>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</si>
  <si>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</si>
  <si>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</si>
  <si>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</si>
  <si>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</si>
  <si>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</si>
  <si>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</si>
  <si>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</si>
  <si>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</si>
  <si>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</si>
  <si>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</si>
  <si>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</si>
  <si>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</si>
  <si>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</si>
  <si>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</si>
  <si>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</si>
  <si>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</si>
  <si>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</si>
  <si>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</si>
  <si>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</si>
  <si>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</si>
  <si>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</si>
  <si>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</si>
  <si>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</si>
  <si>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</si>
  <si>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</si>
  <si>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</si>
  <si>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</si>
  <si>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</si>
  <si>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</si>
  <si>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</si>
  <si>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</si>
  <si>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</si>
  <si>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</si>
  <si>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</si>
  <si>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</si>
  <si>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</si>
  <si>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</si>
  <si>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</si>
  <si>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</si>
  <si>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</si>
  <si>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</si>
  <si>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</si>
  <si>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</si>
  <si>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</si>
  <si>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</si>
  <si>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</si>
  <si>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</si>
  <si>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</si>
  <si>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</si>
  <si>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</si>
  <si>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</si>
  <si>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</si>
  <si>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</si>
  <si>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</si>
  <si>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</si>
  <si>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</si>
  <si>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</si>
  <si>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</si>
  <si>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</si>
  <si>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</si>
  <si>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</si>
  <si>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</si>
  <si>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</si>
  <si>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</si>
  <si>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</si>
  <si>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</si>
  <si>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</si>
  <si>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</si>
  <si>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</si>
  <si>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</si>
  <si>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</si>
  <si>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</si>
  <si>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</si>
  <si>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</si>
  <si>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</si>
  <si>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</si>
  <si>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</si>
  <si>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</si>
  <si>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</si>
  <si>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</si>
  <si>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</si>
  <si>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</si>
  <si>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</si>
  <si>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</si>
  <si>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</si>
  <si>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</si>
  <si>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</si>
  <si>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</si>
  <si>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</si>
  <si>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</si>
  <si>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</si>
  <si>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</si>
  <si>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</si>
  <si>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</si>
  <si>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</si>
  <si>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</si>
  <si>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</si>
  <si>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</si>
  <si>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</si>
  <si>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</si>
  <si>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</si>
  <si>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</si>
  <si>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</si>
  <si>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</si>
  <si>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</si>
  <si>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</si>
  <si>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</si>
  <si>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</si>
  <si>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</si>
  <si>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</si>
  <si>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</si>
  <si>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</si>
  <si>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</si>
  <si>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</si>
  <si>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</si>
  <si>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</si>
  <si>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</si>
  <si>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</si>
  <si>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</si>
  <si>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</si>
  <si>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</si>
  <si>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</si>
  <si>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</si>
  <si>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</si>
  <si>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</si>
  <si>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</si>
  <si>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</si>
  <si>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</si>
  <si>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</si>
  <si>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</si>
  <si>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</si>
  <si>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</si>
  <si>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</si>
  <si>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</si>
  <si>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</si>
  <si>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</si>
  <si>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</si>
  <si>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</si>
  <si>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</si>
  <si>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</si>
  <si>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</si>
  <si>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</si>
  <si>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</si>
  <si>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</si>
  <si>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</si>
  <si>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</si>
  <si>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</si>
  <si>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</si>
  <si>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planilla</t>
  </si>
  <si>
    <t>ALQUILER</t>
  </si>
  <si>
    <t>VALOR CANON</t>
  </si>
  <si>
    <t>INMUEBLES ALQUILADOS</t>
  </si>
  <si>
    <t xml:space="preserve">COMISION </t>
  </si>
  <si>
    <t>JUANA OFIR ANGULO LEON</t>
  </si>
  <si>
    <t>CC: 66731413</t>
  </si>
  <si>
    <t>calle 64 A #4C-93 Santa Barbara</t>
  </si>
  <si>
    <t>SANTIAGO DE CALI ,abril del 2025</t>
  </si>
  <si>
    <t>Por Concepto de prestacion de Servicios por alquiler de inmuebles del 1 al 25 de abril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</si>
</sst>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cellStyleXfs>
  <cellXfs count="244">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7" fillId="4" borderId="0" xfId="0" applyFont="1" applyFill="1" applyAlignment="1">
      <alignment horizontal="center"/>
    </xf>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8" fontId="27" fillId="0" borderId="6" xfId="45" applyNumberFormat="1" applyFont="1" applyBorder="1" applyAlignment="1">
      <alignment horizontal="center" vertical="center" wrapText="1"/>
    </xf>
    <xf numFmtId="168" fontId="27" fillId="0" borderId="6" xfId="0" applyNumberFormat="1" applyFont="1" applyBorder="1"/>
    <xf numFmtId="169" fontId="27" fillId="0" borderId="6" xfId="46" applyNumberFormat="1" applyFont="1" applyBorder="1" applyAlignment="1">
      <alignment horizontal="center" vertical="center" wrapText="1"/>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center"/>
    </xf>
    <xf numFmtId="0" fontId="27" fillId="0" borderId="0" xfId="0" applyFont="1"/>
    <xf numFmtId="0" fontId="31" fillId="0" borderId="0" xfId="0" applyFont="1"/>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5">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5" x14ac:dyDescent="0.35"/>
  <cols>
    <col min="2" max="2" width="21.453125" bestFit="1" customWidth="1"/>
    <col min="3" max="3" width="35.81640625" bestFit="1" customWidth="1"/>
  </cols>
  <sheetData>
    <row r="2" spans="2:3" ht="15" thickBot="1" x14ac:dyDescent="0.4"/>
    <row r="3" spans="2:3" ht="15" thickBot="1" x14ac:dyDescent="0.4">
      <c r="B3" s="92" t="s">
        <v>133</v>
      </c>
      <c r="C3" s="93" t="s">
        <v>147</v>
      </c>
    </row>
    <row r="4" spans="2:3" ht="15" thickBot="1" x14ac:dyDescent="0.4">
      <c r="B4" s="94" t="s">
        <v>134</v>
      </c>
      <c r="C4" s="95">
        <v>1130636590</v>
      </c>
    </row>
    <row r="5" spans="2:3" ht="15" thickBot="1" x14ac:dyDescent="0.4">
      <c r="B5" s="94" t="s">
        <v>135</v>
      </c>
      <c r="C5" s="97" t="s">
        <v>148</v>
      </c>
    </row>
    <row r="6" spans="2:3" ht="15" thickBot="1" x14ac:dyDescent="0.4">
      <c r="B6" s="94" t="s">
        <v>136</v>
      </c>
      <c r="C6" s="97">
        <v>3155236773</v>
      </c>
    </row>
    <row r="7" spans="2:3" ht="15" thickBot="1" x14ac:dyDescent="0.4">
      <c r="B7" s="94" t="s">
        <v>137</v>
      </c>
      <c r="C7" s="98" t="s">
        <v>149</v>
      </c>
    </row>
    <row r="8" spans="2:3" ht="15" thickBot="1" x14ac:dyDescent="0.4">
      <c r="B8" s="94" t="s">
        <v>138</v>
      </c>
      <c r="C8" s="99" t="s">
        <v>139</v>
      </c>
    </row>
    <row r="9" spans="2:3" ht="15" thickBot="1" x14ac:dyDescent="0.4">
      <c r="B9" s="94" t="s">
        <v>140</v>
      </c>
      <c r="C9" s="99" t="s">
        <v>141</v>
      </c>
    </row>
    <row r="10" spans="2:3" ht="15" thickBot="1" x14ac:dyDescent="0.4">
      <c r="B10" s="94" t="s">
        <v>142</v>
      </c>
      <c r="C10" s="99" t="s">
        <v>150</v>
      </c>
    </row>
    <row r="11" spans="2:3" ht="15" thickBot="1" x14ac:dyDescent="0.4">
      <c r="B11" s="94" t="s">
        <v>143</v>
      </c>
      <c r="C11" s="99" t="s">
        <v>144</v>
      </c>
    </row>
    <row r="12" spans="2:3" ht="15" thickBot="1" x14ac:dyDescent="0.4">
      <c r="B12" s="94" t="s">
        <v>145</v>
      </c>
      <c r="C12" s="100">
        <v>43410</v>
      </c>
    </row>
    <row r="14" spans="2:3" ht="15" thickBot="1" x14ac:dyDescent="0.4"/>
    <row r="15" spans="2:3" ht="15" thickBot="1" x14ac:dyDescent="0.4">
      <c r="B15" s="92" t="s">
        <v>133</v>
      </c>
      <c r="C15" s="93" t="s">
        <v>146</v>
      </c>
    </row>
    <row r="16" spans="2:3" ht="15" thickBot="1" x14ac:dyDescent="0.4">
      <c r="B16" s="94" t="s">
        <v>134</v>
      </c>
      <c r="C16" s="95">
        <v>1143831234</v>
      </c>
    </row>
    <row r="17" spans="2:3" ht="15" thickBot="1" x14ac:dyDescent="0.4">
      <c r="B17" s="94" t="s">
        <v>135</v>
      </c>
      <c r="C17" s="96" t="s">
        <v>151</v>
      </c>
    </row>
    <row r="18" spans="2:3" ht="15" thickBot="1" x14ac:dyDescent="0.4">
      <c r="B18" s="94" t="s">
        <v>136</v>
      </c>
      <c r="C18" s="97">
        <v>3176698299</v>
      </c>
    </row>
    <row r="19" spans="2:3" ht="15" thickBot="1" x14ac:dyDescent="0.4">
      <c r="B19" s="94" t="s">
        <v>137</v>
      </c>
      <c r="C19" s="98" t="s">
        <v>152</v>
      </c>
    </row>
    <row r="20" spans="2:3" ht="15" thickBot="1" x14ac:dyDescent="0.4">
      <c r="B20" s="94" t="s">
        <v>138</v>
      </c>
      <c r="C20" s="99" t="s">
        <v>139</v>
      </c>
    </row>
    <row r="21" spans="2:3" ht="15" thickBot="1" x14ac:dyDescent="0.4">
      <c r="B21" s="94" t="s">
        <v>140</v>
      </c>
      <c r="C21" s="99" t="s">
        <v>141</v>
      </c>
    </row>
    <row r="22" spans="2:3" ht="15" thickBot="1" x14ac:dyDescent="0.4">
      <c r="B22" s="94" t="s">
        <v>142</v>
      </c>
      <c r="C22" s="99" t="s">
        <v>153</v>
      </c>
    </row>
    <row r="23" spans="2:3" ht="15" thickBot="1" x14ac:dyDescent="0.4">
      <c r="B23" s="94" t="s">
        <v>143</v>
      </c>
      <c r="C23" s="99" t="s">
        <v>144</v>
      </c>
    </row>
    <row r="24" spans="2:3" ht="15" thickBot="1" x14ac:dyDescent="0.4">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119</v>
      </c>
    </row>
    <row r="3" spans="2:8" ht="14.5" x14ac:dyDescent="0.35">
      <c r="B3" s="13" t="s">
        <v>0</v>
      </c>
      <c r="D3" s="34">
        <v>4</v>
      </c>
    </row>
    <row r="5" spans="2:8" ht="14.5" x14ac:dyDescent="0.35">
      <c r="D5" s="149" t="s">
        <v>1</v>
      </c>
      <c r="E5" s="148"/>
    </row>
    <row r="6" spans="2:8" ht="14.5" x14ac:dyDescent="0.35">
      <c r="D6" s="149" t="s">
        <v>2</v>
      </c>
      <c r="E6" s="148"/>
    </row>
    <row r="8" spans="2:8" ht="14.5" x14ac:dyDescent="0.35">
      <c r="D8" s="149" t="s">
        <v>3</v>
      </c>
      <c r="E8" s="148"/>
    </row>
    <row r="9" spans="2:8" ht="14.5" x14ac:dyDescent="0.35">
      <c r="C9" s="155" t="s">
        <v>93</v>
      </c>
      <c r="D9" s="150"/>
      <c r="E9" s="150"/>
      <c r="F9" s="150"/>
    </row>
    <row r="10" spans="2:8" ht="14.5" x14ac:dyDescent="0.35">
      <c r="D10" s="149" t="s">
        <v>94</v>
      </c>
      <c r="E10" s="148"/>
    </row>
    <row r="11" spans="2:8" ht="14.5" x14ac:dyDescent="0.35">
      <c r="D11" s="13" t="s">
        <v>95</v>
      </c>
    </row>
    <row r="13" spans="2:8" ht="15" customHeight="1" x14ac:dyDescent="0.35">
      <c r="B13" s="131" t="s">
        <v>120</v>
      </c>
      <c r="C13" s="131"/>
      <c r="D13" s="131"/>
      <c r="E13" s="131"/>
      <c r="F13" s="131"/>
      <c r="G13" s="131"/>
      <c r="H13" s="131"/>
    </row>
    <row r="14" spans="2:8" ht="14.5" x14ac:dyDescent="0.35">
      <c r="B14" s="131"/>
      <c r="C14" s="131"/>
      <c r="D14" s="131"/>
      <c r="E14" s="131"/>
      <c r="F14" s="131"/>
      <c r="G14" s="131"/>
      <c r="H14" s="131"/>
    </row>
    <row r="16" spans="2:8" ht="14.5" x14ac:dyDescent="0.35">
      <c r="B16" s="140" t="s">
        <v>8</v>
      </c>
      <c r="C16" s="141"/>
      <c r="D16" s="141"/>
      <c r="E16" s="35">
        <v>11</v>
      </c>
      <c r="F16" s="36" t="s">
        <v>10</v>
      </c>
      <c r="G16" s="37">
        <f>SUM(E16*23333.333)</f>
        <v>256666.663</v>
      </c>
      <c r="H16" s="38"/>
    </row>
    <row r="17" spans="2:7" ht="14.5" x14ac:dyDescent="0.35">
      <c r="B17" s="136" t="s">
        <v>83</v>
      </c>
      <c r="C17" s="137"/>
      <c r="D17" s="137"/>
      <c r="E17" s="138"/>
      <c r="F17" s="139"/>
      <c r="G17" s="53">
        <v>105200</v>
      </c>
    </row>
    <row r="18" spans="2:7" ht="14.5" x14ac:dyDescent="0.35">
      <c r="B18" s="24"/>
      <c r="C18" s="21"/>
      <c r="D18" s="21"/>
      <c r="E18" s="24"/>
      <c r="F18" s="24"/>
    </row>
    <row r="19" spans="2:7" ht="14.5" x14ac:dyDescent="0.35">
      <c r="B19" s="136" t="s">
        <v>11</v>
      </c>
      <c r="C19" s="136"/>
      <c r="D19" s="136"/>
      <c r="E19" s="136"/>
      <c r="F19" s="136"/>
      <c r="G19" s="136"/>
    </row>
    <row r="20" spans="2:7" ht="30" customHeight="1" x14ac:dyDescent="0.35">
      <c r="B20" s="49" t="s">
        <v>76</v>
      </c>
      <c r="C20" s="50" t="s">
        <v>13</v>
      </c>
      <c r="D20" s="50" t="s">
        <v>14</v>
      </c>
      <c r="E20" s="50" t="s">
        <v>15</v>
      </c>
      <c r="F20" s="50" t="s">
        <v>16</v>
      </c>
      <c r="G20" s="50" t="s">
        <v>17</v>
      </c>
    </row>
    <row r="21" spans="2:7" ht="14.5" x14ac:dyDescent="0.35">
      <c r="B21" s="142"/>
      <c r="C21" s="141"/>
      <c r="D21" s="141"/>
      <c r="E21" s="141"/>
      <c r="F21" s="141"/>
      <c r="G21" s="141"/>
    </row>
    <row r="22" spans="2:7" ht="14.5" x14ac:dyDescent="0.35">
      <c r="B22" s="63" t="s">
        <v>77</v>
      </c>
      <c r="C22" s="65">
        <v>15149</v>
      </c>
      <c r="D22" s="65">
        <v>17642</v>
      </c>
      <c r="E22" s="51">
        <v>420000</v>
      </c>
      <c r="F22" s="52">
        <v>2</v>
      </c>
      <c r="G22" s="53">
        <f>E22*F22</f>
        <v>840000</v>
      </c>
    </row>
    <row r="23" spans="2:7" ht="14.5" x14ac:dyDescent="0.35">
      <c r="B23" s="32" t="s">
        <v>77</v>
      </c>
      <c r="C23" s="65">
        <v>15176</v>
      </c>
      <c r="D23" s="65">
        <v>17690</v>
      </c>
      <c r="E23" s="51">
        <v>84000</v>
      </c>
      <c r="F23" s="52">
        <v>3</v>
      </c>
      <c r="G23" s="53">
        <f t="shared" ref="G23:G29" si="0">E23*F23</f>
        <v>252000</v>
      </c>
    </row>
    <row r="24" spans="2:7" ht="14.5" x14ac:dyDescent="0.35">
      <c r="B24" s="32"/>
      <c r="C24" s="54"/>
      <c r="D24" s="54"/>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1" spans="2:7" ht="14.5" x14ac:dyDescent="0.35">
      <c r="E31" s="143" t="s">
        <v>18</v>
      </c>
      <c r="F31" s="144"/>
      <c r="G31" s="26">
        <f>SUM(G22:G29)</f>
        <v>1092000</v>
      </c>
    </row>
    <row r="33" spans="2:8" ht="14.5" x14ac:dyDescent="0.35">
      <c r="B33" s="135" t="s">
        <v>19</v>
      </c>
      <c r="C33" s="135"/>
      <c r="D33" s="135"/>
      <c r="E33" s="135"/>
      <c r="F33" s="134">
        <f>SUM(G16+G17+G31)</f>
        <v>1453866.6629999999</v>
      </c>
      <c r="G33" s="134"/>
    </row>
    <row r="34" spans="2:8" ht="14.5" x14ac:dyDescent="0.35">
      <c r="B34" s="149"/>
      <c r="C34" s="150"/>
      <c r="D34" s="150"/>
      <c r="E34" s="151"/>
      <c r="F34" s="150"/>
    </row>
    <row r="35" spans="2:8" ht="14.5" x14ac:dyDescent="0.35">
      <c r="B35" s="24"/>
      <c r="C35" s="21"/>
      <c r="D35" s="21"/>
      <c r="E35" s="44"/>
      <c r="F35" s="21"/>
    </row>
    <row r="36" spans="2:8" ht="14.5" x14ac:dyDescent="0.35">
      <c r="B36" s="152" t="s">
        <v>20</v>
      </c>
      <c r="C36" s="153"/>
      <c r="D36" s="153"/>
      <c r="E36" s="153"/>
      <c r="F36" s="153"/>
      <c r="G36" s="144"/>
    </row>
    <row r="37" spans="2:8" ht="14.5" x14ac:dyDescent="0.35">
      <c r="G37" s="45"/>
    </row>
    <row r="38" spans="2:8" ht="15" customHeight="1" x14ac:dyDescent="0.35">
      <c r="B38" s="132" t="s">
        <v>78</v>
      </c>
      <c r="C38" s="132"/>
      <c r="D38" s="132"/>
      <c r="E38" s="132"/>
      <c r="F38" s="132"/>
      <c r="G38" s="132"/>
      <c r="H38" s="132"/>
    </row>
    <row r="39" spans="2:8" ht="14.5" x14ac:dyDescent="0.35">
      <c r="B39" s="132"/>
      <c r="C39" s="132"/>
      <c r="D39" s="132"/>
      <c r="E39" s="132"/>
      <c r="F39" s="132"/>
      <c r="G39" s="132"/>
      <c r="H39" s="132"/>
    </row>
    <row r="40" spans="2:8" ht="14.5" x14ac:dyDescent="0.35">
      <c r="B40" s="132"/>
      <c r="C40" s="132"/>
      <c r="D40" s="132"/>
      <c r="E40" s="132"/>
      <c r="F40" s="132"/>
      <c r="G40" s="132"/>
      <c r="H40" s="132"/>
    </row>
    <row r="41" spans="2:8" ht="14.5" x14ac:dyDescent="0.35">
      <c r="B41" s="24"/>
      <c r="C41" s="21"/>
      <c r="D41" s="21"/>
      <c r="E41" s="44"/>
      <c r="F41" s="21"/>
    </row>
    <row r="42" spans="2:8" ht="14.5" x14ac:dyDescent="0.35">
      <c r="B42" s="133" t="s">
        <v>79</v>
      </c>
      <c r="C42" s="133"/>
      <c r="D42" s="133"/>
      <c r="E42" s="133"/>
      <c r="F42" s="145">
        <v>210400</v>
      </c>
      <c r="G42" s="146"/>
    </row>
    <row r="43" spans="2:8" ht="14.5" x14ac:dyDescent="0.35">
      <c r="B43" s="133" t="s">
        <v>80</v>
      </c>
      <c r="C43" s="133"/>
      <c r="D43" s="133"/>
      <c r="E43" s="133"/>
      <c r="F43" s="145">
        <v>32762</v>
      </c>
      <c r="G43" s="146"/>
    </row>
    <row r="44" spans="2:8" ht="14.5" x14ac:dyDescent="0.35">
      <c r="B44" s="133" t="s">
        <v>81</v>
      </c>
      <c r="C44" s="133"/>
      <c r="D44" s="133"/>
      <c r="E44" s="133"/>
      <c r="F44" s="156">
        <f>+F42+F43</f>
        <v>243162</v>
      </c>
      <c r="G44" s="157"/>
    </row>
    <row r="46" spans="2:8" ht="14.5" x14ac:dyDescent="0.35">
      <c r="B46" s="135" t="s">
        <v>17</v>
      </c>
      <c r="C46" s="135"/>
      <c r="D46" s="135"/>
      <c r="E46" s="135"/>
      <c r="F46" s="134">
        <f>+F33-F44</f>
        <v>1210704.6629999999</v>
      </c>
      <c r="G46" s="134"/>
    </row>
    <row r="48" spans="2:8" ht="14.5" x14ac:dyDescent="0.35">
      <c r="B48" s="154"/>
      <c r="C48" s="154"/>
      <c r="D48" s="154"/>
      <c r="E48" s="154"/>
      <c r="F48" s="154"/>
      <c r="G48" s="154"/>
    </row>
    <row r="49" spans="2:9" ht="15" customHeight="1" x14ac:dyDescent="0.35">
      <c r="B49" s="132" t="s">
        <v>90</v>
      </c>
      <c r="C49" s="132"/>
      <c r="D49" s="132"/>
      <c r="E49" s="132"/>
      <c r="F49" s="132"/>
      <c r="G49" s="132"/>
      <c r="H49" s="132"/>
      <c r="I49" s="33"/>
    </row>
    <row r="50" spans="2:9" ht="14.5" x14ac:dyDescent="0.35">
      <c r="B50" s="132"/>
      <c r="C50" s="132"/>
      <c r="D50" s="132"/>
      <c r="E50" s="132"/>
      <c r="F50" s="132"/>
      <c r="G50" s="132"/>
      <c r="H50" s="132"/>
      <c r="I50" s="33"/>
    </row>
    <row r="51" spans="2:9" ht="66" customHeight="1" x14ac:dyDescent="0.35">
      <c r="B51" s="132"/>
      <c r="C51" s="132"/>
      <c r="D51" s="132"/>
      <c r="E51" s="132"/>
      <c r="F51" s="132"/>
      <c r="G51" s="132"/>
      <c r="H51" s="132"/>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55" t="s">
        <v>93</v>
      </c>
      <c r="D56" s="150"/>
      <c r="E56" s="150"/>
      <c r="F56" s="150"/>
    </row>
    <row r="57" spans="2:9" ht="14.5" x14ac:dyDescent="0.35">
      <c r="C57" s="149" t="s">
        <v>94</v>
      </c>
      <c r="D57" s="148"/>
      <c r="E57" s="148"/>
      <c r="F57" s="148"/>
    </row>
    <row r="58" spans="2:9" ht="14.5" x14ac:dyDescent="0.35">
      <c r="C58" s="147" t="s">
        <v>96</v>
      </c>
      <c r="D58" s="148"/>
      <c r="E58" s="148"/>
      <c r="F58" s="148"/>
    </row>
    <row r="59" spans="2:9" ht="14.5" x14ac:dyDescent="0.35">
      <c r="B59" s="149" t="s">
        <v>23</v>
      </c>
      <c r="C59" s="148"/>
      <c r="D59" s="148"/>
      <c r="E59" s="148"/>
      <c r="F59" s="148"/>
      <c r="G59" s="148"/>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5" x14ac:dyDescent="0.35"/>
  <cols>
    <col min="1" max="1" width="5.54296875" customWidth="1"/>
  </cols>
  <sheetData>
    <row r="1" spans="1:8" x14ac:dyDescent="0.35">
      <c r="A1" s="13"/>
      <c r="B1" s="13" t="s">
        <v>108</v>
      </c>
      <c r="C1" s="13"/>
      <c r="D1" s="13"/>
      <c r="E1" s="13"/>
      <c r="F1" s="13"/>
      <c r="G1" s="13"/>
      <c r="H1" s="13"/>
    </row>
    <row r="2" spans="1:8" x14ac:dyDescent="0.35">
      <c r="A2" s="13"/>
      <c r="B2" s="13"/>
      <c r="C2" s="13"/>
      <c r="D2" s="13"/>
      <c r="E2" s="13"/>
      <c r="F2" s="13"/>
      <c r="G2" s="13"/>
      <c r="H2" s="13"/>
    </row>
    <row r="3" spans="1:8" x14ac:dyDescent="0.35">
      <c r="A3" s="13"/>
      <c r="B3" s="13" t="s">
        <v>0</v>
      </c>
      <c r="C3" s="13"/>
      <c r="D3" s="34">
        <v>3</v>
      </c>
      <c r="E3" s="13"/>
      <c r="F3" s="13"/>
      <c r="G3" s="13"/>
      <c r="H3" s="13"/>
    </row>
    <row r="4" spans="1:8" x14ac:dyDescent="0.35">
      <c r="A4" s="13"/>
      <c r="B4" s="13"/>
      <c r="C4" s="13"/>
      <c r="D4" s="13"/>
      <c r="E4" s="13"/>
      <c r="F4" s="13"/>
      <c r="G4" s="13"/>
      <c r="H4" s="13"/>
    </row>
    <row r="5" spans="1:8" x14ac:dyDescent="0.35">
      <c r="A5" s="13"/>
      <c r="B5" s="13"/>
      <c r="C5" s="13"/>
      <c r="D5" s="149" t="s">
        <v>1</v>
      </c>
      <c r="E5" s="148"/>
      <c r="F5" s="13"/>
      <c r="G5" s="13"/>
      <c r="H5" s="13"/>
    </row>
    <row r="6" spans="1:8" x14ac:dyDescent="0.35">
      <c r="A6" s="13"/>
      <c r="B6" s="13"/>
      <c r="C6" s="13"/>
      <c r="D6" s="149" t="s">
        <v>2</v>
      </c>
      <c r="E6" s="148"/>
      <c r="F6" s="13"/>
      <c r="G6" s="13"/>
      <c r="H6" s="13"/>
    </row>
    <row r="7" spans="1:8" x14ac:dyDescent="0.35">
      <c r="A7" s="13"/>
      <c r="B7" s="13"/>
      <c r="C7" s="13"/>
      <c r="D7" s="13"/>
      <c r="E7" s="13"/>
      <c r="F7" s="13"/>
      <c r="G7" s="13"/>
      <c r="H7" s="13"/>
    </row>
    <row r="8" spans="1:8" x14ac:dyDescent="0.35">
      <c r="A8" s="13"/>
      <c r="B8" s="13"/>
      <c r="C8" s="13"/>
      <c r="D8" s="149" t="s">
        <v>3</v>
      </c>
      <c r="E8" s="148"/>
      <c r="F8" s="13"/>
      <c r="G8" s="13"/>
      <c r="H8" s="13"/>
    </row>
    <row r="9" spans="1:8" x14ac:dyDescent="0.35">
      <c r="A9" s="13"/>
      <c r="B9" s="13"/>
      <c r="C9" s="155" t="s">
        <v>98</v>
      </c>
      <c r="D9" s="150"/>
      <c r="E9" s="150"/>
      <c r="F9" s="150"/>
      <c r="G9" s="13"/>
      <c r="H9" s="13"/>
    </row>
    <row r="10" spans="1:8" x14ac:dyDescent="0.35">
      <c r="A10" s="13"/>
      <c r="B10" s="13"/>
      <c r="C10" s="13"/>
      <c r="D10" s="149" t="s">
        <v>111</v>
      </c>
      <c r="E10" s="148"/>
      <c r="F10" s="13"/>
      <c r="G10" s="13"/>
      <c r="H10" s="13"/>
    </row>
    <row r="11" spans="1:8" x14ac:dyDescent="0.35">
      <c r="A11" s="13"/>
      <c r="B11" s="13"/>
      <c r="C11" s="13"/>
      <c r="D11" s="13" t="s">
        <v>102</v>
      </c>
      <c r="E11" s="13"/>
      <c r="F11" s="13"/>
      <c r="G11" s="13"/>
      <c r="H11" s="13"/>
    </row>
    <row r="12" spans="1:8" x14ac:dyDescent="0.35">
      <c r="A12" s="13"/>
      <c r="B12" s="13"/>
      <c r="C12" s="13"/>
      <c r="D12" s="13"/>
      <c r="E12" s="13"/>
      <c r="F12" s="13"/>
      <c r="G12" s="13"/>
      <c r="H12" s="13"/>
    </row>
    <row r="13" spans="1:8" x14ac:dyDescent="0.35">
      <c r="A13" s="13"/>
      <c r="B13" s="131" t="s">
        <v>110</v>
      </c>
      <c r="C13" s="131"/>
      <c r="D13" s="131"/>
      <c r="E13" s="131"/>
      <c r="F13" s="131"/>
      <c r="G13" s="131"/>
      <c r="H13" s="131"/>
    </row>
    <row r="14" spans="1:8" x14ac:dyDescent="0.35">
      <c r="A14" s="13"/>
      <c r="B14" s="131"/>
      <c r="C14" s="131"/>
      <c r="D14" s="131"/>
      <c r="E14" s="131"/>
      <c r="F14" s="131"/>
      <c r="G14" s="131"/>
      <c r="H14" s="131"/>
    </row>
    <row r="15" spans="1:8" x14ac:dyDescent="0.35">
      <c r="A15" s="13"/>
      <c r="B15" s="13"/>
      <c r="C15" s="13"/>
      <c r="D15" s="13"/>
      <c r="E15" s="13"/>
      <c r="F15" s="13"/>
      <c r="G15" s="13"/>
      <c r="H15" s="13"/>
    </row>
    <row r="16" spans="1:8" x14ac:dyDescent="0.35">
      <c r="A16" s="13"/>
      <c r="B16" s="140" t="s">
        <v>8</v>
      </c>
      <c r="C16" s="141"/>
      <c r="D16" s="141"/>
      <c r="E16" s="35">
        <v>30</v>
      </c>
      <c r="F16" s="36" t="s">
        <v>10</v>
      </c>
      <c r="G16" s="37">
        <f>SUM(E16*23333.333)</f>
        <v>699999.99</v>
      </c>
      <c r="H16" s="38"/>
    </row>
    <row r="17" spans="1:8" x14ac:dyDescent="0.35">
      <c r="A17" s="13"/>
      <c r="B17" s="136" t="s">
        <v>83</v>
      </c>
      <c r="C17" s="137"/>
      <c r="D17" s="137"/>
      <c r="E17" s="138"/>
      <c r="F17" s="139"/>
      <c r="G17" s="53">
        <v>105200</v>
      </c>
      <c r="H17" s="13"/>
    </row>
    <row r="18" spans="1:8" x14ac:dyDescent="0.35">
      <c r="A18" s="13"/>
      <c r="B18" s="24"/>
      <c r="C18" s="21"/>
      <c r="D18" s="21"/>
      <c r="E18" s="24"/>
      <c r="F18" s="24"/>
      <c r="G18" s="13"/>
      <c r="H18" s="13"/>
    </row>
    <row r="19" spans="1:8" x14ac:dyDescent="0.35">
      <c r="A19" s="13"/>
      <c r="B19" s="136" t="s">
        <v>11</v>
      </c>
      <c r="C19" s="136"/>
      <c r="D19" s="136"/>
      <c r="E19" s="136"/>
      <c r="F19" s="136"/>
      <c r="G19" s="136"/>
      <c r="H19" s="13"/>
    </row>
    <row r="20" spans="1:8" ht="29" x14ac:dyDescent="0.35">
      <c r="A20" s="13"/>
      <c r="B20" s="49" t="s">
        <v>76</v>
      </c>
      <c r="C20" s="50" t="s">
        <v>13</v>
      </c>
      <c r="D20" s="50" t="s">
        <v>14</v>
      </c>
      <c r="E20" s="50" t="s">
        <v>15</v>
      </c>
      <c r="F20" s="50" t="s">
        <v>16</v>
      </c>
      <c r="G20" s="50" t="s">
        <v>17</v>
      </c>
      <c r="H20" s="13"/>
    </row>
    <row r="21" spans="1:8" x14ac:dyDescent="0.35">
      <c r="A21" s="13"/>
      <c r="B21" s="142"/>
      <c r="C21" s="141"/>
      <c r="D21" s="141"/>
      <c r="E21" s="141"/>
      <c r="F21" s="141"/>
      <c r="G21" s="141"/>
      <c r="H21" s="13"/>
    </row>
    <row r="22" spans="1:8" x14ac:dyDescent="0.35">
      <c r="A22" s="13"/>
      <c r="B22" s="32" t="s">
        <v>77</v>
      </c>
      <c r="C22" s="56">
        <v>15040</v>
      </c>
      <c r="D22" s="56">
        <v>17479</v>
      </c>
      <c r="E22" s="57">
        <v>70000</v>
      </c>
      <c r="F22" s="52">
        <v>3</v>
      </c>
      <c r="G22" s="53">
        <f>E22*F22</f>
        <v>210000</v>
      </c>
      <c r="H22" s="13"/>
    </row>
    <row r="23" spans="1:8" x14ac:dyDescent="0.35">
      <c r="A23" s="13"/>
      <c r="B23" s="32" t="s">
        <v>77</v>
      </c>
      <c r="C23" s="55">
        <v>15050</v>
      </c>
      <c r="D23" s="55">
        <v>17497</v>
      </c>
      <c r="E23" s="57">
        <v>230000</v>
      </c>
      <c r="F23" s="52">
        <v>2</v>
      </c>
      <c r="G23" s="53">
        <f t="shared" ref="G23:G29" si="0">E23*F23</f>
        <v>460000</v>
      </c>
      <c r="H23" s="13"/>
    </row>
    <row r="24" spans="1:8" x14ac:dyDescent="0.35">
      <c r="A24" s="13"/>
      <c r="B24" s="32" t="s">
        <v>77</v>
      </c>
      <c r="C24" s="55">
        <v>15053</v>
      </c>
      <c r="D24" s="55">
        <v>17500</v>
      </c>
      <c r="E24" s="57">
        <v>135000</v>
      </c>
      <c r="F24" s="52">
        <v>3</v>
      </c>
      <c r="G24" s="53">
        <f t="shared" si="0"/>
        <v>405000</v>
      </c>
      <c r="H24" s="13"/>
    </row>
    <row r="25" spans="1:8" x14ac:dyDescent="0.35">
      <c r="A25" s="13"/>
      <c r="B25" s="32"/>
      <c r="C25" s="54"/>
      <c r="D25" s="54"/>
      <c r="E25" s="51"/>
      <c r="F25" s="52"/>
      <c r="G25" s="53">
        <f t="shared" si="0"/>
        <v>0</v>
      </c>
      <c r="H25" s="13"/>
    </row>
    <row r="26" spans="1:8" x14ac:dyDescent="0.35">
      <c r="A26" s="13"/>
      <c r="B26" s="32"/>
      <c r="C26" s="32"/>
      <c r="D26" s="32"/>
      <c r="E26" s="51"/>
      <c r="F26" s="52"/>
      <c r="G26" s="53">
        <f t="shared" si="0"/>
        <v>0</v>
      </c>
      <c r="H26" s="13"/>
    </row>
    <row r="27" spans="1:8" x14ac:dyDescent="0.35">
      <c r="A27" s="13"/>
      <c r="B27" s="32"/>
      <c r="C27" s="32"/>
      <c r="D27" s="32"/>
      <c r="E27" s="51"/>
      <c r="F27" s="52"/>
      <c r="G27" s="53">
        <f t="shared" si="0"/>
        <v>0</v>
      </c>
      <c r="H27" s="13"/>
    </row>
    <row r="28" spans="1:8" x14ac:dyDescent="0.35">
      <c r="A28" s="13"/>
      <c r="B28" s="32"/>
      <c r="C28" s="32"/>
      <c r="D28" s="32"/>
      <c r="E28" s="51"/>
      <c r="F28" s="52"/>
      <c r="G28" s="53">
        <f t="shared" si="0"/>
        <v>0</v>
      </c>
      <c r="H28" s="13"/>
    </row>
    <row r="29" spans="1:8" x14ac:dyDescent="0.35">
      <c r="A29" s="13"/>
      <c r="B29" s="32"/>
      <c r="C29" s="32"/>
      <c r="D29" s="32"/>
      <c r="E29" s="51"/>
      <c r="F29" s="52"/>
      <c r="G29" s="53">
        <f t="shared" si="0"/>
        <v>0</v>
      </c>
      <c r="H29" s="13"/>
    </row>
    <row r="30" spans="1:8" x14ac:dyDescent="0.35">
      <c r="A30" s="13"/>
      <c r="B30" s="13"/>
      <c r="C30" s="13"/>
      <c r="D30" s="13"/>
      <c r="E30" s="13"/>
      <c r="F30" s="13"/>
      <c r="G30" s="13"/>
      <c r="H30" s="13"/>
    </row>
    <row r="31" spans="1:8" x14ac:dyDescent="0.35">
      <c r="A31" s="13"/>
      <c r="B31" s="13"/>
      <c r="C31" s="13"/>
      <c r="D31" s="13"/>
      <c r="E31" s="143" t="s">
        <v>18</v>
      </c>
      <c r="F31" s="144"/>
      <c r="G31" s="26">
        <f>SUM(G22:G29)</f>
        <v>1075000</v>
      </c>
      <c r="H31" s="13"/>
    </row>
    <row r="32" spans="1:8" x14ac:dyDescent="0.35">
      <c r="A32" s="13"/>
      <c r="B32" s="13"/>
      <c r="C32" s="13"/>
      <c r="D32" s="13"/>
      <c r="E32" s="13"/>
      <c r="F32" s="13"/>
      <c r="G32" s="13"/>
      <c r="H32" s="13"/>
    </row>
    <row r="33" spans="1:8" x14ac:dyDescent="0.35">
      <c r="A33" s="13"/>
      <c r="B33" s="135" t="s">
        <v>19</v>
      </c>
      <c r="C33" s="135"/>
      <c r="D33" s="135"/>
      <c r="E33" s="135"/>
      <c r="F33" s="134">
        <f>SUM(G16+G17+G31)</f>
        <v>1880199.99</v>
      </c>
      <c r="G33" s="134"/>
      <c r="H33" s="13"/>
    </row>
    <row r="34" spans="1:8" x14ac:dyDescent="0.35">
      <c r="A34" s="13"/>
      <c r="B34" s="149"/>
      <c r="C34" s="150"/>
      <c r="D34" s="150"/>
      <c r="E34" s="151"/>
      <c r="F34" s="150"/>
      <c r="G34" s="13"/>
      <c r="H34" s="13"/>
    </row>
    <row r="35" spans="1:8" x14ac:dyDescent="0.35">
      <c r="A35" s="13"/>
      <c r="B35" s="24"/>
      <c r="C35" s="21"/>
      <c r="D35" s="21"/>
      <c r="E35" s="44"/>
      <c r="F35" s="21"/>
      <c r="G35" s="13"/>
      <c r="H35" s="13"/>
    </row>
    <row r="36" spans="1:8" x14ac:dyDescent="0.35">
      <c r="A36" s="13"/>
      <c r="B36" s="152" t="s">
        <v>20</v>
      </c>
      <c r="C36" s="153"/>
      <c r="D36" s="153"/>
      <c r="E36" s="153"/>
      <c r="F36" s="153"/>
      <c r="G36" s="144"/>
      <c r="H36" s="13"/>
    </row>
    <row r="37" spans="1:8" x14ac:dyDescent="0.35">
      <c r="A37" s="13"/>
      <c r="B37" s="13"/>
      <c r="C37" s="13"/>
      <c r="D37" s="13"/>
      <c r="E37" s="13"/>
      <c r="F37" s="13"/>
      <c r="G37" s="45"/>
      <c r="H37" s="13"/>
    </row>
    <row r="38" spans="1:8" x14ac:dyDescent="0.35">
      <c r="A38" s="13"/>
      <c r="B38" s="132" t="s">
        <v>78</v>
      </c>
      <c r="C38" s="132"/>
      <c r="D38" s="132"/>
      <c r="E38" s="132"/>
      <c r="F38" s="132"/>
      <c r="G38" s="132"/>
      <c r="H38" s="132"/>
    </row>
    <row r="39" spans="1:8" x14ac:dyDescent="0.35">
      <c r="A39" s="13"/>
      <c r="B39" s="132"/>
      <c r="C39" s="132"/>
      <c r="D39" s="132"/>
      <c r="E39" s="132"/>
      <c r="F39" s="132"/>
      <c r="G39" s="132"/>
      <c r="H39" s="132"/>
    </row>
    <row r="40" spans="1:8" x14ac:dyDescent="0.35">
      <c r="A40" s="13"/>
      <c r="B40" s="132"/>
      <c r="C40" s="132"/>
      <c r="D40" s="132"/>
      <c r="E40" s="132"/>
      <c r="F40" s="132"/>
      <c r="G40" s="132"/>
      <c r="H40" s="132"/>
    </row>
    <row r="41" spans="1:8" x14ac:dyDescent="0.35">
      <c r="A41" s="13"/>
      <c r="B41" s="24"/>
      <c r="C41" s="21"/>
      <c r="D41" s="21"/>
      <c r="E41" s="44"/>
      <c r="F41" s="21"/>
      <c r="G41" s="13"/>
      <c r="H41" s="13"/>
    </row>
    <row r="42" spans="1:8" x14ac:dyDescent="0.35">
      <c r="A42" s="13"/>
      <c r="B42" s="133" t="s">
        <v>79</v>
      </c>
      <c r="C42" s="133"/>
      <c r="D42" s="133"/>
      <c r="E42" s="133"/>
      <c r="F42" s="145">
        <v>210400</v>
      </c>
      <c r="G42" s="146"/>
      <c r="H42" s="13"/>
    </row>
    <row r="43" spans="1:8" x14ac:dyDescent="0.35">
      <c r="A43" s="13"/>
      <c r="B43" s="133" t="s">
        <v>80</v>
      </c>
      <c r="C43" s="133"/>
      <c r="D43" s="133"/>
      <c r="E43" s="133"/>
      <c r="F43" s="145">
        <v>0</v>
      </c>
      <c r="G43" s="146"/>
      <c r="H43" s="13"/>
    </row>
    <row r="44" spans="1:8" x14ac:dyDescent="0.35">
      <c r="A44" s="13"/>
      <c r="B44" s="133" t="s">
        <v>81</v>
      </c>
      <c r="C44" s="133"/>
      <c r="D44" s="133"/>
      <c r="E44" s="133"/>
      <c r="F44" s="156">
        <f>+F42+F43</f>
        <v>210400</v>
      </c>
      <c r="G44" s="157"/>
      <c r="H44" s="13"/>
    </row>
    <row r="45" spans="1:8" x14ac:dyDescent="0.35">
      <c r="A45" s="13"/>
      <c r="B45" s="13"/>
      <c r="C45" s="13"/>
      <c r="D45" s="13"/>
      <c r="E45" s="13"/>
      <c r="F45" s="13"/>
      <c r="G45" s="13"/>
      <c r="H45" s="13"/>
    </row>
    <row r="46" spans="1:8" x14ac:dyDescent="0.35">
      <c r="A46" s="13"/>
      <c r="B46" s="135" t="s">
        <v>17</v>
      </c>
      <c r="C46" s="135"/>
      <c r="D46" s="135"/>
      <c r="E46" s="135"/>
      <c r="F46" s="134">
        <f>+F33-F44</f>
        <v>1669799.99</v>
      </c>
      <c r="G46" s="134"/>
      <c r="H46" s="13"/>
    </row>
    <row r="47" spans="1:8" x14ac:dyDescent="0.35">
      <c r="A47" s="13"/>
      <c r="B47" s="13"/>
      <c r="C47" s="13"/>
      <c r="D47" s="13"/>
      <c r="E47" s="13"/>
      <c r="F47" s="13"/>
      <c r="G47" s="13"/>
      <c r="H47" s="13"/>
    </row>
    <row r="48" spans="1:8" x14ac:dyDescent="0.35">
      <c r="A48" s="13"/>
      <c r="B48" s="154"/>
      <c r="C48" s="154"/>
      <c r="D48" s="154"/>
      <c r="E48" s="154"/>
      <c r="F48" s="154"/>
      <c r="G48" s="154"/>
      <c r="H48" s="13"/>
    </row>
    <row r="49" spans="1:8" x14ac:dyDescent="0.35">
      <c r="A49" s="13"/>
      <c r="B49" s="132" t="s">
        <v>90</v>
      </c>
      <c r="C49" s="132"/>
      <c r="D49" s="132"/>
      <c r="E49" s="132"/>
      <c r="F49" s="132"/>
      <c r="G49" s="132"/>
      <c r="H49" s="132"/>
    </row>
    <row r="50" spans="1:8" x14ac:dyDescent="0.35">
      <c r="A50" s="13"/>
      <c r="B50" s="132"/>
      <c r="C50" s="132"/>
      <c r="D50" s="132"/>
      <c r="E50" s="132"/>
      <c r="F50" s="132"/>
      <c r="G50" s="132"/>
      <c r="H50" s="132"/>
    </row>
    <row r="51" spans="1:8" x14ac:dyDescent="0.35">
      <c r="A51" s="13"/>
      <c r="B51" s="132"/>
      <c r="C51" s="132"/>
      <c r="D51" s="132"/>
      <c r="E51" s="132"/>
      <c r="F51" s="132"/>
      <c r="G51" s="132"/>
      <c r="H51" s="132"/>
    </row>
    <row r="52" spans="1:8" x14ac:dyDescent="0.35">
      <c r="A52" s="13"/>
      <c r="B52" s="33"/>
      <c r="C52" s="33"/>
      <c r="D52" s="33"/>
      <c r="E52" s="33"/>
      <c r="F52" s="33"/>
      <c r="G52" s="33"/>
      <c r="H52" s="33"/>
    </row>
    <row r="53" spans="1:8" x14ac:dyDescent="0.35">
      <c r="A53" s="13"/>
      <c r="B53" s="33"/>
      <c r="C53" s="33"/>
      <c r="D53" s="33"/>
      <c r="E53" s="33"/>
      <c r="F53" s="33"/>
      <c r="G53" s="33"/>
      <c r="H53" s="33"/>
    </row>
    <row r="54" spans="1:8" x14ac:dyDescent="0.35">
      <c r="A54" s="13"/>
      <c r="B54" s="33"/>
      <c r="C54" s="33"/>
      <c r="D54" s="33"/>
      <c r="E54" s="33"/>
      <c r="F54" s="33"/>
      <c r="G54" s="33"/>
      <c r="H54" s="33"/>
    </row>
    <row r="55" spans="1:8" x14ac:dyDescent="0.35">
      <c r="A55" s="13"/>
      <c r="B55" s="33"/>
      <c r="C55" s="33"/>
      <c r="D55" s="33"/>
      <c r="E55" s="33"/>
      <c r="F55" s="33"/>
      <c r="G55" s="33"/>
      <c r="H55" s="33"/>
    </row>
    <row r="56" spans="1:8" x14ac:dyDescent="0.35">
      <c r="A56" s="13"/>
      <c r="B56" s="13"/>
      <c r="C56" s="155" t="s">
        <v>98</v>
      </c>
      <c r="D56" s="150"/>
      <c r="E56" s="150"/>
      <c r="F56" s="150"/>
      <c r="G56" s="13"/>
      <c r="H56" s="13"/>
    </row>
    <row r="57" spans="1:8" x14ac:dyDescent="0.35">
      <c r="A57" s="13"/>
      <c r="B57" s="13"/>
      <c r="C57" s="13"/>
      <c r="D57" s="149" t="s">
        <v>97</v>
      </c>
      <c r="E57" s="148"/>
      <c r="F57" s="13"/>
      <c r="G57" s="13"/>
      <c r="H57" s="13"/>
    </row>
    <row r="58" spans="1:8" x14ac:dyDescent="0.35">
      <c r="A58" s="13"/>
      <c r="B58" s="13"/>
      <c r="C58" s="147" t="s">
        <v>107</v>
      </c>
      <c r="D58" s="148"/>
      <c r="E58" s="148"/>
      <c r="F58" s="148"/>
      <c r="G58" s="13"/>
      <c r="H58" s="13"/>
    </row>
    <row r="59" spans="1:8" x14ac:dyDescent="0.35">
      <c r="A59" s="13"/>
      <c r="B59" s="149" t="s">
        <v>23</v>
      </c>
      <c r="C59" s="148"/>
      <c r="D59" s="148"/>
      <c r="E59" s="148"/>
      <c r="F59" s="148"/>
      <c r="G59" s="148"/>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1796875" defaultRowHeight="14.5" x14ac:dyDescent="0.35"/>
  <cols>
    <col min="1" max="1" width="4.81640625" customWidth="1"/>
    <col min="2" max="3" width="9.453125" customWidth="1"/>
    <col min="4" max="4" width="9.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4</v>
      </c>
    </row>
    <row r="5" spans="2:8" x14ac:dyDescent="0.35">
      <c r="D5" s="158" t="s">
        <v>1</v>
      </c>
      <c r="E5" s="159"/>
    </row>
    <row r="6" spans="2:8" x14ac:dyDescent="0.35">
      <c r="D6" s="158" t="s">
        <v>2</v>
      </c>
      <c r="E6" s="159"/>
    </row>
    <row r="8" spans="2:8" x14ac:dyDescent="0.35">
      <c r="D8" s="158" t="s">
        <v>3</v>
      </c>
      <c r="E8" s="159"/>
    </row>
    <row r="9" spans="2:8" x14ac:dyDescent="0.35">
      <c r="C9" s="155" t="s">
        <v>67</v>
      </c>
      <c r="D9" s="150"/>
      <c r="E9" s="150"/>
      <c r="F9" s="150"/>
    </row>
    <row r="10" spans="2:8" x14ac:dyDescent="0.35">
      <c r="D10" s="149" t="s">
        <v>68</v>
      </c>
      <c r="E10" s="159"/>
    </row>
    <row r="11" spans="2:8" x14ac:dyDescent="0.35">
      <c r="D11" s="13" t="s">
        <v>71</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65" t="s">
        <v>8</v>
      </c>
      <c r="C16" s="163"/>
      <c r="D16" s="163"/>
      <c r="E16" s="3">
        <v>30</v>
      </c>
      <c r="F16" s="4" t="s">
        <v>10</v>
      </c>
      <c r="G16" s="5">
        <f>SUM(E16*23333.333)</f>
        <v>699999.99</v>
      </c>
      <c r="H16" s="6"/>
    </row>
    <row r="18" spans="2:8" x14ac:dyDescent="0.35">
      <c r="C18" s="158" t="s">
        <v>11</v>
      </c>
      <c r="D18" s="159"/>
      <c r="E18" s="159"/>
      <c r="F18" s="159"/>
    </row>
    <row r="19" spans="2:8" ht="30" customHeight="1" x14ac:dyDescent="0.35">
      <c r="B19" s="7"/>
      <c r="C19" s="7" t="s">
        <v>13</v>
      </c>
      <c r="D19" s="7" t="s">
        <v>14</v>
      </c>
      <c r="E19" s="7" t="s">
        <v>15</v>
      </c>
      <c r="F19" s="7" t="s">
        <v>16</v>
      </c>
      <c r="G19" s="7" t="s">
        <v>17</v>
      </c>
    </row>
    <row r="20" spans="2:8" x14ac:dyDescent="0.35">
      <c r="B20" s="167"/>
      <c r="C20" s="141"/>
      <c r="D20" s="141"/>
      <c r="E20" s="141"/>
      <c r="F20" s="141"/>
      <c r="G20" s="141"/>
    </row>
    <row r="21" spans="2:8" x14ac:dyDescent="0.35">
      <c r="B21" s="14"/>
      <c r="C21" s="19">
        <v>14406</v>
      </c>
      <c r="D21" s="19">
        <v>16575</v>
      </c>
      <c r="E21" s="15">
        <v>75000</v>
      </c>
      <c r="F21" s="9">
        <v>2</v>
      </c>
      <c r="G21" s="5">
        <f t="shared" ref="G21:G28" si="0">SUM(E21*F21)</f>
        <v>150000</v>
      </c>
      <c r="H21" s="13" t="s">
        <v>48</v>
      </c>
    </row>
    <row r="22" spans="2:8" x14ac:dyDescent="0.35">
      <c r="B22" s="14"/>
      <c r="C22" s="17"/>
      <c r="D22" s="17"/>
      <c r="E22" s="15">
        <v>0</v>
      </c>
      <c r="F22" s="9">
        <v>1</v>
      </c>
      <c r="G22" s="5">
        <f t="shared" si="0"/>
        <v>0</v>
      </c>
    </row>
    <row r="23" spans="2:8" x14ac:dyDescent="0.35">
      <c r="B23" s="4"/>
      <c r="C23" s="16"/>
      <c r="D23" s="16"/>
      <c r="E23" s="8">
        <v>0</v>
      </c>
      <c r="F23" s="9">
        <v>0</v>
      </c>
      <c r="G23" s="5">
        <f t="shared" si="0"/>
        <v>0</v>
      </c>
    </row>
    <row r="24" spans="2:8" x14ac:dyDescent="0.35">
      <c r="B24" s="4"/>
      <c r="C24" s="4"/>
      <c r="D24" s="4"/>
      <c r="E24" s="8"/>
      <c r="F24" s="9"/>
      <c r="G24" s="5">
        <f t="shared" si="0"/>
        <v>0</v>
      </c>
    </row>
    <row r="25" spans="2:8" x14ac:dyDescent="0.35">
      <c r="B25" s="4"/>
      <c r="C25" s="4"/>
      <c r="D25" s="4"/>
      <c r="E25" s="8"/>
      <c r="F25" s="9"/>
      <c r="G25" s="5">
        <f t="shared" si="0"/>
        <v>0</v>
      </c>
    </row>
    <row r="26" spans="2:8" x14ac:dyDescent="0.35">
      <c r="B26" s="4"/>
      <c r="C26" s="4"/>
      <c r="D26" s="4"/>
      <c r="E26" s="8"/>
      <c r="F26" s="9"/>
      <c r="G26" s="5">
        <f t="shared" si="0"/>
        <v>0</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65" t="s">
        <v>18</v>
      </c>
      <c r="F30" s="161"/>
      <c r="G30" s="5">
        <f>SUM(G21:G28)</f>
        <v>150000</v>
      </c>
    </row>
    <row r="32" spans="2:8" x14ac:dyDescent="0.35">
      <c r="B32" s="162" t="s">
        <v>19</v>
      </c>
      <c r="C32" s="163"/>
      <c r="D32" s="161"/>
      <c r="E32" s="160">
        <f>SUM(G16+G30)</f>
        <v>849999.99</v>
      </c>
      <c r="F32" s="161"/>
    </row>
    <row r="33" spans="2:7" x14ac:dyDescent="0.35">
      <c r="B33" s="162"/>
      <c r="C33" s="163"/>
      <c r="D33" s="161"/>
      <c r="E33" s="160"/>
      <c r="F33" s="161"/>
    </row>
    <row r="35" spans="2:7" x14ac:dyDescent="0.35">
      <c r="B35" s="164" t="s">
        <v>20</v>
      </c>
      <c r="C35" s="163"/>
      <c r="D35" s="163"/>
      <c r="E35" s="163"/>
      <c r="F35" s="163"/>
      <c r="G35" s="161"/>
    </row>
    <row r="36" spans="2:7" x14ac:dyDescent="0.35">
      <c r="B36" t="s">
        <v>21</v>
      </c>
      <c r="G36" s="10"/>
    </row>
    <row r="37" spans="2:7" x14ac:dyDescent="0.35">
      <c r="B37" t="s">
        <v>22</v>
      </c>
      <c r="G37" s="10"/>
    </row>
    <row r="44" spans="2:7" x14ac:dyDescent="0.35">
      <c r="C44" s="155" t="s">
        <v>67</v>
      </c>
      <c r="D44" s="150"/>
      <c r="E44" s="150"/>
      <c r="F44" s="150"/>
    </row>
    <row r="45" spans="2:7" x14ac:dyDescent="0.35">
      <c r="D45" s="149" t="s">
        <v>68</v>
      </c>
      <c r="E45" s="159"/>
    </row>
    <row r="46" spans="2:7" x14ac:dyDescent="0.35">
      <c r="C46" s="147" t="s">
        <v>69</v>
      </c>
      <c r="D46" s="159"/>
      <c r="E46" s="159"/>
      <c r="F46" s="159"/>
    </row>
    <row r="47" spans="2:7" x14ac:dyDescent="0.35">
      <c r="B47" s="158" t="s">
        <v>23</v>
      </c>
      <c r="C47" s="159"/>
      <c r="D47" s="159"/>
      <c r="E47" s="159"/>
      <c r="F47" s="159"/>
      <c r="G47" s="159"/>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1796875" defaultRowHeight="14.5" x14ac:dyDescent="0.35"/>
  <cols>
    <col min="1" max="1" width="4.81640625" customWidth="1"/>
    <col min="2" max="3" width="9.453125" customWidth="1"/>
    <col min="4" max="4" width="9.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11</v>
      </c>
    </row>
    <row r="5" spans="2:8" x14ac:dyDescent="0.35">
      <c r="D5" s="158" t="s">
        <v>1</v>
      </c>
      <c r="E5" s="159"/>
    </row>
    <row r="6" spans="2:8" x14ac:dyDescent="0.35">
      <c r="D6" s="158" t="s">
        <v>2</v>
      </c>
      <c r="E6" s="159"/>
    </row>
    <row r="8" spans="2:8" x14ac:dyDescent="0.35">
      <c r="D8" s="158" t="s">
        <v>3</v>
      </c>
      <c r="E8" s="159"/>
    </row>
    <row r="9" spans="2:8" x14ac:dyDescent="0.35">
      <c r="C9" s="166" t="s">
        <v>40</v>
      </c>
      <c r="D9" s="150"/>
      <c r="E9" s="150"/>
      <c r="F9" s="150"/>
    </row>
    <row r="10" spans="2:8" x14ac:dyDescent="0.35">
      <c r="D10" s="158" t="s">
        <v>41</v>
      </c>
      <c r="E10" s="159"/>
    </row>
    <row r="11" spans="2:8" x14ac:dyDescent="0.35">
      <c r="D11" t="s">
        <v>43</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65" t="s">
        <v>8</v>
      </c>
      <c r="C16" s="163"/>
      <c r="D16" s="163"/>
      <c r="E16" s="3">
        <v>30</v>
      </c>
      <c r="F16" s="4" t="s">
        <v>10</v>
      </c>
      <c r="G16" s="5">
        <f>SUM(E16*23333.333)</f>
        <v>699999.99</v>
      </c>
      <c r="H16" s="6"/>
    </row>
    <row r="18" spans="2:8" x14ac:dyDescent="0.35">
      <c r="C18" s="158" t="s">
        <v>11</v>
      </c>
      <c r="D18" s="159"/>
      <c r="E18" s="159"/>
      <c r="F18" s="159"/>
    </row>
    <row r="19" spans="2:8" ht="30" customHeight="1" x14ac:dyDescent="0.35">
      <c r="B19" s="7" t="s">
        <v>12</v>
      </c>
      <c r="C19" s="7" t="s">
        <v>13</v>
      </c>
      <c r="D19" s="7" t="s">
        <v>14</v>
      </c>
      <c r="E19" s="7" t="s">
        <v>15</v>
      </c>
      <c r="F19" s="7" t="s">
        <v>16</v>
      </c>
      <c r="G19" s="7" t="s">
        <v>17</v>
      </c>
    </row>
    <row r="20" spans="2:8" x14ac:dyDescent="0.35">
      <c r="B20" s="167"/>
      <c r="C20" s="141"/>
      <c r="D20" s="141"/>
      <c r="E20" s="141"/>
      <c r="F20" s="141"/>
      <c r="G20" s="141"/>
    </row>
    <row r="21" spans="2:8" x14ac:dyDescent="0.35">
      <c r="B21" s="14">
        <v>73580</v>
      </c>
      <c r="C21" s="17">
        <v>14174</v>
      </c>
      <c r="D21" s="17">
        <v>16304</v>
      </c>
      <c r="E21" s="15">
        <v>70000</v>
      </c>
      <c r="F21" s="9">
        <v>2</v>
      </c>
      <c r="G21" s="5">
        <f t="shared" ref="G21:G28" si="0">SUM(E21*F21)</f>
        <v>140000</v>
      </c>
      <c r="H21" s="13" t="s">
        <v>48</v>
      </c>
    </row>
    <row r="22" spans="2:8" x14ac:dyDescent="0.35">
      <c r="B22" s="14">
        <v>73955</v>
      </c>
      <c r="C22" s="17">
        <v>14168</v>
      </c>
      <c r="D22" s="17">
        <v>16292</v>
      </c>
      <c r="E22" s="15">
        <v>70000</v>
      </c>
      <c r="F22" s="9">
        <v>2</v>
      </c>
      <c r="G22" s="5">
        <f t="shared" si="0"/>
        <v>140000</v>
      </c>
      <c r="H22" s="13" t="s">
        <v>48</v>
      </c>
    </row>
    <row r="23" spans="2:8" x14ac:dyDescent="0.35">
      <c r="B23" s="4">
        <v>74555</v>
      </c>
      <c r="C23" s="16">
        <v>14180</v>
      </c>
      <c r="D23" s="16">
        <v>16319</v>
      </c>
      <c r="E23" s="8">
        <v>75000</v>
      </c>
      <c r="F23" s="9">
        <v>3</v>
      </c>
      <c r="G23" s="5">
        <f t="shared" si="0"/>
        <v>225000</v>
      </c>
      <c r="H23" s="13" t="s">
        <v>48</v>
      </c>
    </row>
    <row r="24" spans="2:8" x14ac:dyDescent="0.35">
      <c r="B24" s="4">
        <v>74036</v>
      </c>
      <c r="C24" s="4">
        <v>14191</v>
      </c>
      <c r="D24" s="4">
        <v>16342</v>
      </c>
      <c r="E24" s="8">
        <v>125000</v>
      </c>
      <c r="F24" s="9">
        <v>2</v>
      </c>
      <c r="G24" s="5">
        <f t="shared" si="0"/>
        <v>250000</v>
      </c>
      <c r="H24" s="13" t="s">
        <v>48</v>
      </c>
    </row>
    <row r="25" spans="2:8" x14ac:dyDescent="0.35">
      <c r="B25" s="4">
        <v>72922</v>
      </c>
      <c r="C25" s="4">
        <v>14391</v>
      </c>
      <c r="D25" s="4">
        <v>16551</v>
      </c>
      <c r="E25" s="8">
        <v>70000</v>
      </c>
      <c r="F25" s="9">
        <v>2</v>
      </c>
      <c r="G25" s="5">
        <f t="shared" si="0"/>
        <v>140000</v>
      </c>
      <c r="H25" t="s">
        <v>48</v>
      </c>
    </row>
    <row r="26" spans="2:8" x14ac:dyDescent="0.35">
      <c r="B26" s="4">
        <v>74119</v>
      </c>
      <c r="C26" s="4">
        <v>14319</v>
      </c>
      <c r="D26" s="4">
        <v>16476</v>
      </c>
      <c r="E26" s="8">
        <v>170000</v>
      </c>
      <c r="F26" s="9">
        <v>2</v>
      </c>
      <c r="G26" s="5">
        <f t="shared" si="0"/>
        <v>340000</v>
      </c>
      <c r="H26" t="s">
        <v>48</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65" t="s">
        <v>18</v>
      </c>
      <c r="F30" s="161"/>
      <c r="G30" s="5">
        <f>SUM(G21:G28)</f>
        <v>1235000</v>
      </c>
    </row>
    <row r="32" spans="2:8" x14ac:dyDescent="0.35">
      <c r="B32" s="162" t="s">
        <v>19</v>
      </c>
      <c r="C32" s="163"/>
      <c r="D32" s="161"/>
      <c r="E32" s="160">
        <f>SUM(G16+G30)</f>
        <v>1934999.99</v>
      </c>
      <c r="F32" s="161"/>
    </row>
    <row r="33" spans="2:7" x14ac:dyDescent="0.35">
      <c r="B33" s="162"/>
      <c r="C33" s="163"/>
      <c r="D33" s="161"/>
      <c r="E33" s="160"/>
      <c r="F33" s="161"/>
    </row>
    <row r="35" spans="2:7" x14ac:dyDescent="0.35">
      <c r="B35" s="164" t="s">
        <v>20</v>
      </c>
      <c r="C35" s="163"/>
      <c r="D35" s="163"/>
      <c r="E35" s="163"/>
      <c r="F35" s="163"/>
      <c r="G35" s="161"/>
    </row>
    <row r="36" spans="2:7" x14ac:dyDescent="0.35">
      <c r="B36" t="s">
        <v>21</v>
      </c>
      <c r="G36" s="10"/>
    </row>
    <row r="37" spans="2:7" x14ac:dyDescent="0.35">
      <c r="B37" t="s">
        <v>22</v>
      </c>
      <c r="G37" s="10"/>
    </row>
    <row r="44" spans="2:7" x14ac:dyDescent="0.35">
      <c r="C44" s="166" t="s">
        <v>40</v>
      </c>
      <c r="D44" s="150"/>
      <c r="E44" s="150"/>
      <c r="F44" s="150"/>
    </row>
    <row r="45" spans="2:7" x14ac:dyDescent="0.35">
      <c r="C45" s="158" t="s">
        <v>41</v>
      </c>
      <c r="D45" s="159"/>
      <c r="E45" s="159"/>
      <c r="F45" s="159"/>
    </row>
    <row r="46" spans="2:7" x14ac:dyDescent="0.35">
      <c r="C46" s="147" t="s">
        <v>42</v>
      </c>
      <c r="D46" s="159"/>
      <c r="E46" s="159"/>
      <c r="F46" s="159"/>
    </row>
    <row r="47" spans="2:7" x14ac:dyDescent="0.35">
      <c r="B47" s="158" t="s">
        <v>23</v>
      </c>
      <c r="C47" s="159"/>
      <c r="D47" s="159"/>
      <c r="E47" s="159"/>
      <c r="F47" s="159"/>
      <c r="G47" s="159"/>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1796875" defaultRowHeight="14.5" x14ac:dyDescent="0.35"/>
  <cols>
    <col min="1" max="1" width="4.81640625" style="13" customWidth="1"/>
    <col min="2" max="3" width="11.453125" style="13" customWidth="1"/>
    <col min="4" max="4" width="14.1796875" style="13" customWidth="1"/>
    <col min="5" max="5" width="10.7265625" style="13" bestFit="1" customWidth="1"/>
    <col min="6" max="6" width="9.453125" style="13" customWidth="1"/>
    <col min="7" max="7" width="10.2695312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6</v>
      </c>
    </row>
    <row r="5" spans="2:8" x14ac:dyDescent="0.35">
      <c r="D5" s="149" t="s">
        <v>1</v>
      </c>
      <c r="E5" s="148"/>
    </row>
    <row r="6" spans="2:8" x14ac:dyDescent="0.35">
      <c r="D6" s="149" t="s">
        <v>2</v>
      </c>
      <c r="E6" s="148"/>
    </row>
    <row r="8" spans="2:8" x14ac:dyDescent="0.35">
      <c r="D8" s="149" t="s">
        <v>3</v>
      </c>
      <c r="E8" s="148"/>
    </row>
    <row r="9" spans="2:8" x14ac:dyDescent="0.35">
      <c r="C9" s="155" t="s">
        <v>53</v>
      </c>
      <c r="D9" s="150"/>
      <c r="E9" s="150"/>
      <c r="F9" s="150"/>
    </row>
    <row r="10" spans="2:8" x14ac:dyDescent="0.35">
      <c r="D10" s="149" t="s">
        <v>54</v>
      </c>
      <c r="E10" s="148"/>
    </row>
    <row r="11" spans="2:8" x14ac:dyDescent="0.35">
      <c r="D11" s="13" t="s">
        <v>72</v>
      </c>
    </row>
    <row r="13" spans="2:8" x14ac:dyDescent="0.35">
      <c r="B13" s="131" t="s">
        <v>75</v>
      </c>
      <c r="C13" s="131"/>
      <c r="D13" s="131"/>
      <c r="E13" s="131"/>
      <c r="F13" s="131"/>
      <c r="G13" s="131"/>
      <c r="H13" s="131"/>
    </row>
    <row r="14" spans="2:8" x14ac:dyDescent="0.35">
      <c r="B14" s="131"/>
      <c r="C14" s="131"/>
      <c r="D14" s="131"/>
      <c r="E14" s="131"/>
      <c r="F14" s="131"/>
      <c r="G14" s="131"/>
      <c r="H14" s="131"/>
    </row>
    <row r="16" spans="2:8" x14ac:dyDescent="0.35">
      <c r="B16" s="140" t="s">
        <v>8</v>
      </c>
      <c r="C16" s="141"/>
      <c r="D16" s="141"/>
      <c r="E16" s="35">
        <v>30</v>
      </c>
      <c r="F16" s="36" t="s">
        <v>10</v>
      </c>
      <c r="G16" s="37">
        <f>SUM(E16*23333.333)</f>
        <v>699999.99</v>
      </c>
      <c r="H16" s="38"/>
    </row>
    <row r="17" spans="2:7" x14ac:dyDescent="0.35">
      <c r="B17" s="136" t="s">
        <v>83</v>
      </c>
      <c r="C17" s="137"/>
      <c r="D17" s="137"/>
      <c r="E17" s="138"/>
      <c r="F17" s="139"/>
      <c r="G17" s="53">
        <v>105200</v>
      </c>
    </row>
    <row r="18" spans="2:7" x14ac:dyDescent="0.35">
      <c r="B18" s="24"/>
      <c r="C18" s="21"/>
      <c r="D18" s="21"/>
      <c r="E18" s="24"/>
      <c r="F18" s="24"/>
    </row>
    <row r="19" spans="2:7" x14ac:dyDescent="0.35">
      <c r="C19" s="149" t="s">
        <v>11</v>
      </c>
      <c r="D19" s="148"/>
      <c r="E19" s="148"/>
      <c r="F19" s="148"/>
    </row>
    <row r="20" spans="2:7" ht="30" customHeight="1" x14ac:dyDescent="0.35">
      <c r="B20" s="30" t="s">
        <v>76</v>
      </c>
      <c r="C20" s="30" t="s">
        <v>13</v>
      </c>
      <c r="D20" s="30" t="s">
        <v>14</v>
      </c>
      <c r="E20" s="30" t="s">
        <v>15</v>
      </c>
      <c r="F20" s="30" t="s">
        <v>16</v>
      </c>
      <c r="G20" s="30" t="s">
        <v>17</v>
      </c>
    </row>
    <row r="21" spans="2:7" x14ac:dyDescent="0.35">
      <c r="B21" s="142"/>
      <c r="C21" s="141"/>
      <c r="D21" s="141"/>
      <c r="E21" s="141"/>
      <c r="F21" s="141"/>
      <c r="G21" s="141"/>
    </row>
    <row r="22" spans="2:7" x14ac:dyDescent="0.35">
      <c r="B22" s="31" t="s">
        <v>77</v>
      </c>
      <c r="C22" s="47">
        <v>14419</v>
      </c>
      <c r="D22" s="47">
        <v>16598</v>
      </c>
      <c r="E22" s="39">
        <v>80000</v>
      </c>
      <c r="F22" s="40">
        <v>2</v>
      </c>
      <c r="G22" s="41">
        <f t="shared" ref="G22:G29" si="0">SUM(E22*F22)</f>
        <v>160000</v>
      </c>
    </row>
    <row r="23" spans="2:7" x14ac:dyDescent="0.35">
      <c r="B23" s="31" t="s">
        <v>77</v>
      </c>
      <c r="C23" s="47">
        <v>14459</v>
      </c>
      <c r="D23" s="47">
        <v>16694</v>
      </c>
      <c r="E23" s="39">
        <v>102000</v>
      </c>
      <c r="F23" s="40">
        <v>2</v>
      </c>
      <c r="G23" s="41">
        <f t="shared" si="0"/>
        <v>204000</v>
      </c>
    </row>
    <row r="24" spans="2:7" x14ac:dyDescent="0.35">
      <c r="B24" s="31" t="s">
        <v>74</v>
      </c>
      <c r="C24" s="48" t="s">
        <v>88</v>
      </c>
      <c r="D24" s="48" t="s">
        <v>89</v>
      </c>
      <c r="E24" s="39">
        <v>39600</v>
      </c>
      <c r="F24" s="40">
        <v>1</v>
      </c>
      <c r="G24" s="41">
        <f t="shared" si="0"/>
        <v>39600</v>
      </c>
    </row>
    <row r="25" spans="2:7" x14ac:dyDescent="0.35">
      <c r="B25" s="31"/>
      <c r="C25" s="47"/>
      <c r="D25" s="47"/>
      <c r="E25" s="39"/>
      <c r="F25" s="40"/>
      <c r="G25" s="41">
        <f t="shared" si="0"/>
        <v>0</v>
      </c>
    </row>
    <row r="26" spans="2:7" x14ac:dyDescent="0.35">
      <c r="B26" s="31"/>
      <c r="C26" s="47"/>
      <c r="D26" s="47"/>
      <c r="E26" s="39"/>
      <c r="F26" s="40"/>
      <c r="G26" s="41">
        <f t="shared" si="0"/>
        <v>0</v>
      </c>
    </row>
    <row r="27" spans="2:7" x14ac:dyDescent="0.35">
      <c r="B27" s="18"/>
      <c r="C27" s="42"/>
      <c r="D27" s="42"/>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43" t="s">
        <v>18</v>
      </c>
      <c r="F31" s="144"/>
      <c r="G31" s="26">
        <f>SUM(G22:G29)</f>
        <v>403600</v>
      </c>
    </row>
    <row r="33" spans="2:8" x14ac:dyDescent="0.35">
      <c r="B33" s="135" t="s">
        <v>19</v>
      </c>
      <c r="C33" s="135"/>
      <c r="D33" s="135"/>
      <c r="E33" s="135"/>
      <c r="F33" s="134">
        <f>SUM(G16+G17+G31)</f>
        <v>1208799.99</v>
      </c>
      <c r="G33" s="134"/>
    </row>
    <row r="34" spans="2:8" x14ac:dyDescent="0.35">
      <c r="B34" s="149"/>
      <c r="C34" s="150"/>
      <c r="D34" s="150"/>
      <c r="E34" s="151"/>
      <c r="F34" s="150"/>
    </row>
    <row r="35" spans="2:8" x14ac:dyDescent="0.35">
      <c r="B35" s="24"/>
      <c r="C35" s="21"/>
      <c r="D35" s="21"/>
      <c r="E35" s="44"/>
      <c r="F35" s="21"/>
    </row>
    <row r="36" spans="2:8" x14ac:dyDescent="0.35">
      <c r="B36" s="152" t="s">
        <v>20</v>
      </c>
      <c r="C36" s="153"/>
      <c r="D36" s="153"/>
      <c r="E36" s="153"/>
      <c r="F36" s="153"/>
      <c r="G36" s="144"/>
    </row>
    <row r="37" spans="2:8" x14ac:dyDescent="0.35">
      <c r="G37" s="45"/>
    </row>
    <row r="38" spans="2:8" ht="15" customHeight="1" x14ac:dyDescent="0.35">
      <c r="B38" s="132" t="s">
        <v>78</v>
      </c>
      <c r="C38" s="132"/>
      <c r="D38" s="132"/>
      <c r="E38" s="132"/>
      <c r="F38" s="132"/>
      <c r="G38" s="132"/>
      <c r="H38" s="132"/>
    </row>
    <row r="39" spans="2:8" x14ac:dyDescent="0.35">
      <c r="B39" s="132"/>
      <c r="C39" s="132"/>
      <c r="D39" s="132"/>
      <c r="E39" s="132"/>
      <c r="F39" s="132"/>
      <c r="G39" s="132"/>
      <c r="H39" s="132"/>
    </row>
    <row r="40" spans="2:8" x14ac:dyDescent="0.35">
      <c r="B40" s="132"/>
      <c r="C40" s="132"/>
      <c r="D40" s="132"/>
      <c r="E40" s="132"/>
      <c r="F40" s="132"/>
      <c r="G40" s="132"/>
      <c r="H40" s="132"/>
    </row>
    <row r="41" spans="2:8" x14ac:dyDescent="0.35">
      <c r="B41" s="24"/>
      <c r="C41" s="21"/>
      <c r="D41" s="21"/>
      <c r="E41" s="44"/>
      <c r="F41" s="21"/>
    </row>
    <row r="42" spans="2:8" x14ac:dyDescent="0.35">
      <c r="B42" s="133" t="s">
        <v>79</v>
      </c>
      <c r="C42" s="133"/>
      <c r="D42" s="133"/>
      <c r="E42" s="133"/>
      <c r="F42" s="145">
        <v>210400</v>
      </c>
      <c r="G42" s="146"/>
    </row>
    <row r="43" spans="2:8" x14ac:dyDescent="0.35">
      <c r="B43" s="133" t="s">
        <v>80</v>
      </c>
      <c r="C43" s="133"/>
      <c r="D43" s="133"/>
      <c r="E43" s="133"/>
      <c r="F43" s="145">
        <v>43628</v>
      </c>
      <c r="G43" s="146"/>
    </row>
    <row r="44" spans="2:8" x14ac:dyDescent="0.35">
      <c r="B44" s="133" t="s">
        <v>81</v>
      </c>
      <c r="C44" s="133"/>
      <c r="D44" s="133"/>
      <c r="E44" s="133"/>
      <c r="F44" s="156">
        <f>+F42+F43</f>
        <v>254028</v>
      </c>
      <c r="G44" s="157"/>
    </row>
    <row r="46" spans="2:8" x14ac:dyDescent="0.35">
      <c r="B46" s="135" t="s">
        <v>17</v>
      </c>
      <c r="C46" s="135"/>
      <c r="D46" s="135"/>
      <c r="E46" s="135"/>
      <c r="F46" s="134">
        <f>+F33-F44</f>
        <v>954771.99</v>
      </c>
      <c r="G46" s="134"/>
    </row>
    <row r="48" spans="2:8" x14ac:dyDescent="0.35">
      <c r="B48" s="154" t="s">
        <v>82</v>
      </c>
      <c r="C48" s="154"/>
      <c r="D48" s="154"/>
      <c r="E48" s="154"/>
      <c r="F48" s="154"/>
      <c r="G48" s="154"/>
    </row>
    <row r="49" spans="2:9" ht="15" customHeight="1" x14ac:dyDescent="0.35">
      <c r="B49" s="132" t="s">
        <v>85</v>
      </c>
      <c r="C49" s="132"/>
      <c r="D49" s="132"/>
      <c r="E49" s="132"/>
      <c r="F49" s="132"/>
      <c r="G49" s="132"/>
      <c r="H49" s="132"/>
      <c r="I49" s="33"/>
    </row>
    <row r="50" spans="2:9" x14ac:dyDescent="0.35">
      <c r="B50" s="132"/>
      <c r="C50" s="132"/>
      <c r="D50" s="132"/>
      <c r="E50" s="132"/>
      <c r="F50" s="132"/>
      <c r="G50" s="132"/>
      <c r="H50" s="132"/>
      <c r="I50" s="33"/>
    </row>
    <row r="51" spans="2:9" x14ac:dyDescent="0.35">
      <c r="B51" s="132"/>
      <c r="C51" s="132"/>
      <c r="D51" s="132"/>
      <c r="E51" s="132"/>
      <c r="F51" s="132"/>
      <c r="G51" s="132"/>
      <c r="H51" s="132"/>
      <c r="I51" s="33"/>
    </row>
    <row r="52" spans="2:9" ht="30" customHeight="1" x14ac:dyDescent="0.35">
      <c r="B52" s="132" t="s">
        <v>84</v>
      </c>
      <c r="C52" s="132"/>
      <c r="D52" s="132"/>
      <c r="E52" s="132"/>
      <c r="F52" s="132"/>
      <c r="G52" s="132"/>
      <c r="H52" s="132"/>
      <c r="I52" s="33"/>
    </row>
    <row r="53" spans="2:9" ht="15" customHeight="1" x14ac:dyDescent="0.35">
      <c r="B53" s="132" t="s">
        <v>86</v>
      </c>
      <c r="C53" s="132"/>
      <c r="D53" s="132"/>
      <c r="E53" s="132"/>
      <c r="F53" s="132"/>
      <c r="G53" s="132"/>
      <c r="H53" s="132"/>
      <c r="I53" s="33"/>
    </row>
    <row r="54" spans="2:9" x14ac:dyDescent="0.35">
      <c r="B54" s="132"/>
      <c r="C54" s="132"/>
      <c r="D54" s="132"/>
      <c r="E54" s="132"/>
      <c r="F54" s="132"/>
      <c r="G54" s="132"/>
      <c r="H54" s="132"/>
      <c r="I54" s="33"/>
    </row>
    <row r="55" spans="2:9" x14ac:dyDescent="0.35">
      <c r="B55" s="132"/>
      <c r="C55" s="132"/>
      <c r="D55" s="132"/>
      <c r="E55" s="132"/>
      <c r="F55" s="132"/>
      <c r="G55" s="132"/>
      <c r="H55" s="132"/>
      <c r="I55" s="33"/>
    </row>
    <row r="56" spans="2:9" ht="29.25" customHeight="1" x14ac:dyDescent="0.35">
      <c r="B56" s="132"/>
      <c r="C56" s="132"/>
      <c r="D56" s="132"/>
      <c r="E56" s="132"/>
      <c r="F56" s="132"/>
      <c r="G56" s="132"/>
      <c r="H56" s="132"/>
      <c r="I56" s="33"/>
    </row>
    <row r="60" spans="2:9" x14ac:dyDescent="0.35">
      <c r="C60" s="155" t="s">
        <v>53</v>
      </c>
      <c r="D60" s="155"/>
      <c r="E60" s="155"/>
      <c r="F60" s="155"/>
    </row>
    <row r="61" spans="2:9" x14ac:dyDescent="0.35">
      <c r="D61" s="149" t="s">
        <v>54</v>
      </c>
      <c r="E61" s="149"/>
    </row>
    <row r="62" spans="2:9" x14ac:dyDescent="0.35">
      <c r="C62" s="147" t="s">
        <v>55</v>
      </c>
      <c r="D62" s="147"/>
      <c r="E62" s="147"/>
      <c r="F62" s="147"/>
    </row>
    <row r="63" spans="2:9" x14ac:dyDescent="0.35">
      <c r="B63" s="149" t="s">
        <v>23</v>
      </c>
      <c r="C63" s="149"/>
      <c r="D63" s="149"/>
      <c r="E63" s="149"/>
      <c r="F63" s="149"/>
      <c r="G63" s="149"/>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1796875" defaultRowHeight="14.5" x14ac:dyDescent="0.35"/>
  <cols>
    <col min="1" max="1" width="4.81640625" style="13" customWidth="1"/>
    <col min="2" max="4" width="12" style="13" customWidth="1"/>
    <col min="5" max="5" width="10.7265625" style="13" bestFit="1" customWidth="1"/>
    <col min="6" max="6" width="9.453125" style="13" customWidth="1"/>
    <col min="7" max="7" width="10.2695312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2</v>
      </c>
    </row>
    <row r="5" spans="2:8" x14ac:dyDescent="0.35">
      <c r="D5" s="149" t="s">
        <v>1</v>
      </c>
      <c r="E5" s="148"/>
    </row>
    <row r="6" spans="2:8" x14ac:dyDescent="0.35">
      <c r="D6" s="149" t="s">
        <v>2</v>
      </c>
      <c r="E6" s="148"/>
    </row>
    <row r="8" spans="2:8" x14ac:dyDescent="0.35">
      <c r="D8" s="149" t="s">
        <v>3</v>
      </c>
      <c r="E8" s="148"/>
    </row>
    <row r="9" spans="2:8" x14ac:dyDescent="0.35">
      <c r="C9" s="155" t="s">
        <v>57</v>
      </c>
      <c r="D9" s="150"/>
      <c r="E9" s="150"/>
      <c r="F9" s="150"/>
    </row>
    <row r="10" spans="2:8" x14ac:dyDescent="0.35">
      <c r="D10" s="149" t="s">
        <v>62</v>
      </c>
      <c r="E10" s="148"/>
    </row>
    <row r="11" spans="2:8" x14ac:dyDescent="0.35">
      <c r="D11" s="13" t="s">
        <v>70</v>
      </c>
    </row>
    <row r="13" spans="2:8" x14ac:dyDescent="0.35">
      <c r="B13" s="131" t="s">
        <v>75</v>
      </c>
      <c r="C13" s="131"/>
      <c r="D13" s="131"/>
      <c r="E13" s="131"/>
      <c r="F13" s="131"/>
      <c r="G13" s="131"/>
      <c r="H13" s="131"/>
    </row>
    <row r="14" spans="2:8" x14ac:dyDescent="0.35">
      <c r="B14" s="131"/>
      <c r="C14" s="131"/>
      <c r="D14" s="131"/>
      <c r="E14" s="131"/>
      <c r="F14" s="131"/>
      <c r="G14" s="131"/>
      <c r="H14" s="131"/>
    </row>
    <row r="16" spans="2:8" x14ac:dyDescent="0.35">
      <c r="B16" s="140" t="s">
        <v>8</v>
      </c>
      <c r="C16" s="141"/>
      <c r="D16" s="141"/>
      <c r="E16" s="35">
        <v>30</v>
      </c>
      <c r="F16" s="36" t="s">
        <v>10</v>
      </c>
      <c r="G16" s="37">
        <f>SUM(E16*23333.333)</f>
        <v>699999.99</v>
      </c>
      <c r="H16" s="38"/>
    </row>
    <row r="17" spans="2:7" x14ac:dyDescent="0.35">
      <c r="B17" s="136" t="s">
        <v>83</v>
      </c>
      <c r="C17" s="137"/>
      <c r="D17" s="137"/>
      <c r="E17" s="138"/>
      <c r="F17" s="139"/>
      <c r="G17" s="53">
        <v>105200</v>
      </c>
    </row>
    <row r="18" spans="2:7" x14ac:dyDescent="0.35">
      <c r="B18" s="24"/>
      <c r="C18" s="21"/>
      <c r="D18" s="21"/>
      <c r="E18" s="24"/>
      <c r="F18" s="24"/>
    </row>
    <row r="19" spans="2:7" x14ac:dyDescent="0.35">
      <c r="C19" s="149" t="s">
        <v>11</v>
      </c>
      <c r="D19" s="148"/>
      <c r="E19" s="148"/>
      <c r="F19" s="148"/>
    </row>
    <row r="20" spans="2:7" ht="30" customHeight="1" x14ac:dyDescent="0.35">
      <c r="B20" s="30" t="s">
        <v>76</v>
      </c>
      <c r="C20" s="30" t="s">
        <v>13</v>
      </c>
      <c r="D20" s="30" t="s">
        <v>14</v>
      </c>
      <c r="E20" s="30" t="s">
        <v>15</v>
      </c>
      <c r="F20" s="30" t="s">
        <v>16</v>
      </c>
      <c r="G20" s="30" t="s">
        <v>17</v>
      </c>
    </row>
    <row r="21" spans="2:7" x14ac:dyDescent="0.35">
      <c r="B21" s="142"/>
      <c r="C21" s="141"/>
      <c r="D21" s="141"/>
      <c r="E21" s="141"/>
      <c r="F21" s="141"/>
      <c r="G21" s="141"/>
    </row>
    <row r="22" spans="2:7" x14ac:dyDescent="0.35">
      <c r="B22" s="31"/>
      <c r="C22" s="46"/>
      <c r="D22" s="46"/>
      <c r="E22" s="39"/>
      <c r="F22" s="40"/>
      <c r="G22" s="41">
        <f t="shared" ref="G22:G29" si="0">SUM(E22*F22)</f>
        <v>0</v>
      </c>
    </row>
    <row r="23" spans="2:7" x14ac:dyDescent="0.35">
      <c r="B23" s="31"/>
      <c r="C23" s="46"/>
      <c r="D23" s="46"/>
      <c r="E23" s="39"/>
      <c r="F23" s="40"/>
      <c r="G23" s="41">
        <f t="shared" si="0"/>
        <v>0</v>
      </c>
    </row>
    <row r="24" spans="2:7" x14ac:dyDescent="0.35">
      <c r="B24" s="18"/>
      <c r="C24" s="42"/>
      <c r="D24" s="42"/>
      <c r="E24" s="43"/>
      <c r="F24" s="40"/>
      <c r="G24" s="41">
        <f t="shared" si="0"/>
        <v>0</v>
      </c>
    </row>
    <row r="25" spans="2:7" x14ac:dyDescent="0.35">
      <c r="B25" s="18"/>
      <c r="C25" s="18"/>
      <c r="D25" s="18"/>
      <c r="E25" s="43"/>
      <c r="F25" s="40"/>
      <c r="G25" s="41">
        <f t="shared" si="0"/>
        <v>0</v>
      </c>
    </row>
    <row r="26" spans="2:7" x14ac:dyDescent="0.35">
      <c r="B26" s="18"/>
      <c r="C26" s="18"/>
      <c r="D26" s="18"/>
      <c r="E26" s="43"/>
      <c r="F26" s="40"/>
      <c r="G26" s="41">
        <f t="shared" si="0"/>
        <v>0</v>
      </c>
    </row>
    <row r="27" spans="2:7" x14ac:dyDescent="0.35">
      <c r="B27" s="18"/>
      <c r="C27" s="18"/>
      <c r="D27" s="18"/>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43" t="s">
        <v>18</v>
      </c>
      <c r="F31" s="144"/>
      <c r="G31" s="26">
        <f>SUM(G22:G29)</f>
        <v>0</v>
      </c>
    </row>
    <row r="33" spans="2:8" x14ac:dyDescent="0.35">
      <c r="B33" s="135" t="s">
        <v>19</v>
      </c>
      <c r="C33" s="135"/>
      <c r="D33" s="135"/>
      <c r="E33" s="135"/>
      <c r="F33" s="134">
        <f>SUM(G16+G17+G31)</f>
        <v>805199.99</v>
      </c>
      <c r="G33" s="134"/>
    </row>
    <row r="34" spans="2:8" x14ac:dyDescent="0.35">
      <c r="B34" s="149"/>
      <c r="C34" s="150"/>
      <c r="D34" s="150"/>
      <c r="E34" s="151"/>
      <c r="F34" s="150"/>
    </row>
    <row r="35" spans="2:8" x14ac:dyDescent="0.35">
      <c r="B35" s="24"/>
      <c r="C35" s="21"/>
      <c r="D35" s="21"/>
      <c r="E35" s="44"/>
      <c r="F35" s="21"/>
    </row>
    <row r="36" spans="2:8" x14ac:dyDescent="0.35">
      <c r="B36" s="152" t="s">
        <v>20</v>
      </c>
      <c r="C36" s="153"/>
      <c r="D36" s="153"/>
      <c r="E36" s="153"/>
      <c r="F36" s="153"/>
      <c r="G36" s="144"/>
    </row>
    <row r="37" spans="2:8" x14ac:dyDescent="0.35">
      <c r="G37" s="45"/>
    </row>
    <row r="38" spans="2:8" x14ac:dyDescent="0.35">
      <c r="B38" s="132" t="s">
        <v>78</v>
      </c>
      <c r="C38" s="132"/>
      <c r="D38" s="132"/>
      <c r="E38" s="132"/>
      <c r="F38" s="132"/>
      <c r="G38" s="132"/>
      <c r="H38" s="132"/>
    </row>
    <row r="39" spans="2:8" x14ac:dyDescent="0.35">
      <c r="B39" s="132"/>
      <c r="C39" s="132"/>
      <c r="D39" s="132"/>
      <c r="E39" s="132"/>
      <c r="F39" s="132"/>
      <c r="G39" s="132"/>
      <c r="H39" s="132"/>
    </row>
    <row r="40" spans="2:8" x14ac:dyDescent="0.35">
      <c r="B40" s="132"/>
      <c r="C40" s="132"/>
      <c r="D40" s="132"/>
      <c r="E40" s="132"/>
      <c r="F40" s="132"/>
      <c r="G40" s="132"/>
      <c r="H40" s="132"/>
    </row>
    <row r="41" spans="2:8" x14ac:dyDescent="0.35">
      <c r="B41" s="24"/>
      <c r="C41" s="21"/>
      <c r="D41" s="21"/>
      <c r="E41" s="44"/>
      <c r="F41" s="21"/>
    </row>
    <row r="42" spans="2:8" x14ac:dyDescent="0.35">
      <c r="B42" s="133" t="s">
        <v>79</v>
      </c>
      <c r="C42" s="133"/>
      <c r="D42" s="133"/>
      <c r="E42" s="133"/>
      <c r="F42" s="145">
        <v>210400</v>
      </c>
      <c r="G42" s="146"/>
    </row>
    <row r="43" spans="2:8" x14ac:dyDescent="0.35">
      <c r="B43" s="133" t="s">
        <v>80</v>
      </c>
      <c r="C43" s="133"/>
      <c r="D43" s="133"/>
      <c r="E43" s="133"/>
      <c r="F43" s="145">
        <v>0</v>
      </c>
      <c r="G43" s="146"/>
    </row>
    <row r="44" spans="2:8" x14ac:dyDescent="0.35">
      <c r="B44" s="133" t="s">
        <v>81</v>
      </c>
      <c r="C44" s="133"/>
      <c r="D44" s="133"/>
      <c r="E44" s="133"/>
      <c r="F44" s="156">
        <f>+F42+F43</f>
        <v>210400</v>
      </c>
      <c r="G44" s="157"/>
    </row>
    <row r="46" spans="2:8" x14ac:dyDescent="0.35">
      <c r="B46" s="135" t="s">
        <v>17</v>
      </c>
      <c r="C46" s="135"/>
      <c r="D46" s="135"/>
      <c r="E46" s="135"/>
      <c r="F46" s="134">
        <f>+F33-F44</f>
        <v>594799.99</v>
      </c>
      <c r="G46" s="134"/>
    </row>
    <row r="48" spans="2:8" x14ac:dyDescent="0.35">
      <c r="B48" s="154" t="s">
        <v>82</v>
      </c>
      <c r="C48" s="154"/>
      <c r="D48" s="154"/>
      <c r="E48" s="154"/>
      <c r="F48" s="154"/>
      <c r="G48" s="154"/>
    </row>
    <row r="49" spans="2:9" ht="15" customHeight="1" x14ac:dyDescent="0.35">
      <c r="B49" s="132" t="s">
        <v>85</v>
      </c>
      <c r="C49" s="132"/>
      <c r="D49" s="132"/>
      <c r="E49" s="132"/>
      <c r="F49" s="132"/>
      <c r="G49" s="132"/>
      <c r="H49" s="132"/>
      <c r="I49" s="33"/>
    </row>
    <row r="50" spans="2:9" x14ac:dyDescent="0.35">
      <c r="B50" s="132"/>
      <c r="C50" s="132"/>
      <c r="D50" s="132"/>
      <c r="E50" s="132"/>
      <c r="F50" s="132"/>
      <c r="G50" s="132"/>
      <c r="H50" s="132"/>
      <c r="I50" s="33"/>
    </row>
    <row r="51" spans="2:9" x14ac:dyDescent="0.35">
      <c r="B51" s="132"/>
      <c r="C51" s="132"/>
      <c r="D51" s="132"/>
      <c r="E51" s="132"/>
      <c r="F51" s="132"/>
      <c r="G51" s="132"/>
      <c r="H51" s="132"/>
      <c r="I51" s="33"/>
    </row>
    <row r="52" spans="2:9" ht="30.75" customHeight="1" x14ac:dyDescent="0.35">
      <c r="B52" s="132" t="s">
        <v>84</v>
      </c>
      <c r="C52" s="132"/>
      <c r="D52" s="132"/>
      <c r="E52" s="132"/>
      <c r="F52" s="132"/>
      <c r="G52" s="132"/>
      <c r="H52" s="132"/>
      <c r="I52" s="33"/>
    </row>
    <row r="53" spans="2:9" ht="15" customHeight="1" x14ac:dyDescent="0.35">
      <c r="B53" s="132" t="s">
        <v>86</v>
      </c>
      <c r="C53" s="132"/>
      <c r="D53" s="132"/>
      <c r="E53" s="132"/>
      <c r="F53" s="132"/>
      <c r="G53" s="132"/>
      <c r="H53" s="132"/>
      <c r="I53" s="33"/>
    </row>
    <row r="54" spans="2:9" x14ac:dyDescent="0.35">
      <c r="B54" s="132"/>
      <c r="C54" s="132"/>
      <c r="D54" s="132"/>
      <c r="E54" s="132"/>
      <c r="F54" s="132"/>
      <c r="G54" s="132"/>
      <c r="H54" s="132"/>
      <c r="I54" s="33"/>
    </row>
    <row r="55" spans="2:9" x14ac:dyDescent="0.35">
      <c r="B55" s="132"/>
      <c r="C55" s="132"/>
      <c r="D55" s="132"/>
      <c r="E55" s="132"/>
      <c r="F55" s="132"/>
      <c r="G55" s="132"/>
      <c r="H55" s="132"/>
      <c r="I55" s="33"/>
    </row>
    <row r="56" spans="2:9" ht="30" customHeight="1" x14ac:dyDescent="0.35">
      <c r="B56" s="132"/>
      <c r="C56" s="132"/>
      <c r="D56" s="132"/>
      <c r="E56" s="132"/>
      <c r="F56" s="132"/>
      <c r="G56" s="132"/>
      <c r="H56" s="132"/>
      <c r="I56" s="33"/>
    </row>
    <row r="60" spans="2:9" x14ac:dyDescent="0.35">
      <c r="C60" s="155" t="s">
        <v>57</v>
      </c>
      <c r="D60" s="150"/>
      <c r="E60" s="150"/>
      <c r="F60" s="150"/>
    </row>
    <row r="61" spans="2:9" x14ac:dyDescent="0.35">
      <c r="D61" s="149" t="s">
        <v>62</v>
      </c>
      <c r="E61" s="148"/>
    </row>
    <row r="62" spans="2:9" x14ac:dyDescent="0.35">
      <c r="C62" s="147" t="s">
        <v>63</v>
      </c>
      <c r="D62" s="148"/>
      <c r="E62" s="148"/>
      <c r="F62" s="148"/>
    </row>
    <row r="63" spans="2:9" x14ac:dyDescent="0.35">
      <c r="B63" s="149" t="s">
        <v>23</v>
      </c>
      <c r="C63" s="148"/>
      <c r="D63" s="148"/>
      <c r="E63" s="148"/>
      <c r="F63" s="148"/>
      <c r="G63" s="148"/>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1796875" defaultRowHeight="14.5" x14ac:dyDescent="0.35"/>
  <cols>
    <col min="1" max="1" width="4.81640625" customWidth="1"/>
    <col min="2" max="4" width="11.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3</v>
      </c>
    </row>
    <row r="5" spans="2:8" x14ac:dyDescent="0.35">
      <c r="D5" s="158" t="s">
        <v>1</v>
      </c>
      <c r="E5" s="159"/>
    </row>
    <row r="6" spans="2:8" x14ac:dyDescent="0.35">
      <c r="D6" s="158" t="s">
        <v>2</v>
      </c>
      <c r="E6" s="159"/>
    </row>
    <row r="8" spans="2:8" x14ac:dyDescent="0.35">
      <c r="D8" s="158" t="s">
        <v>3</v>
      </c>
      <c r="E8" s="159"/>
    </row>
    <row r="9" spans="2:8" x14ac:dyDescent="0.35">
      <c r="C9" s="155" t="s">
        <v>49</v>
      </c>
      <c r="D9" s="150"/>
      <c r="E9" s="150"/>
      <c r="F9" s="150"/>
    </row>
    <row r="10" spans="2:8" x14ac:dyDescent="0.35">
      <c r="D10" s="149" t="s">
        <v>50</v>
      </c>
      <c r="E10" s="159"/>
    </row>
    <row r="11" spans="2:8" x14ac:dyDescent="0.35">
      <c r="D11" s="13" t="s">
        <v>51</v>
      </c>
    </row>
    <row r="13" spans="2:8" x14ac:dyDescent="0.35">
      <c r="B13" s="131" t="s">
        <v>75</v>
      </c>
      <c r="C13" s="131"/>
      <c r="D13" s="131"/>
      <c r="E13" s="131"/>
      <c r="F13" s="131"/>
      <c r="G13" s="131"/>
      <c r="H13" s="131"/>
    </row>
    <row r="14" spans="2:8" x14ac:dyDescent="0.35">
      <c r="B14" s="131"/>
      <c r="C14" s="131"/>
      <c r="D14" s="131"/>
      <c r="E14" s="131"/>
      <c r="F14" s="131"/>
      <c r="G14" s="131"/>
      <c r="H14" s="131"/>
    </row>
    <row r="16" spans="2:8" x14ac:dyDescent="0.35">
      <c r="B16" s="241" t="s">
        <v>8</v>
      </c>
      <c r="C16" s="141"/>
      <c r="D16" s="141"/>
      <c r="E16" s="28">
        <v>30</v>
      </c>
      <c r="F16" s="29" t="s">
        <v>10</v>
      </c>
      <c r="G16" s="27">
        <f>SUM(E16*23333.333)</f>
        <v>699999.99</v>
      </c>
      <c r="H16" s="6"/>
    </row>
    <row r="17" spans="2:7" x14ac:dyDescent="0.35">
      <c r="B17" s="136" t="s">
        <v>83</v>
      </c>
      <c r="C17" s="137"/>
      <c r="D17" s="137"/>
      <c r="E17" s="242"/>
      <c r="F17" s="243"/>
      <c r="G17" s="22">
        <v>105200</v>
      </c>
    </row>
    <row r="18" spans="2:7" x14ac:dyDescent="0.35">
      <c r="B18" s="24"/>
      <c r="C18" s="21"/>
      <c r="D18" s="21"/>
      <c r="E18" s="2"/>
      <c r="F18" s="2"/>
    </row>
    <row r="19" spans="2:7" x14ac:dyDescent="0.35">
      <c r="C19" s="158" t="s">
        <v>11</v>
      </c>
      <c r="D19" s="159"/>
      <c r="E19" s="159"/>
      <c r="F19" s="159"/>
    </row>
    <row r="20" spans="2:7" ht="30" customHeight="1" x14ac:dyDescent="0.35">
      <c r="B20" s="30" t="s">
        <v>76</v>
      </c>
      <c r="C20" s="12" t="s">
        <v>13</v>
      </c>
      <c r="D20" s="12" t="s">
        <v>14</v>
      </c>
      <c r="E20" s="12" t="s">
        <v>15</v>
      </c>
      <c r="F20" s="12" t="s">
        <v>16</v>
      </c>
      <c r="G20" s="12" t="s">
        <v>17</v>
      </c>
    </row>
    <row r="21" spans="2:7" x14ac:dyDescent="0.35">
      <c r="B21" s="167"/>
      <c r="C21" s="141"/>
      <c r="D21" s="141"/>
      <c r="E21" s="141"/>
      <c r="F21" s="141"/>
      <c r="G21" s="141"/>
    </row>
    <row r="22" spans="2:7" x14ac:dyDescent="0.35">
      <c r="B22" s="14"/>
      <c r="C22" s="19"/>
      <c r="D22" s="19"/>
      <c r="E22" s="15"/>
      <c r="F22" s="9"/>
      <c r="G22" s="5">
        <f t="shared" ref="G22:G29" si="0">SUM(E22*F22)</f>
        <v>0</v>
      </c>
    </row>
    <row r="23" spans="2:7" x14ac:dyDescent="0.35">
      <c r="B23" s="14"/>
      <c r="C23" s="17"/>
      <c r="D23" s="17"/>
      <c r="E23" s="15"/>
      <c r="F23" s="9"/>
      <c r="G23" s="5">
        <f t="shared" si="0"/>
        <v>0</v>
      </c>
    </row>
    <row r="24" spans="2:7" x14ac:dyDescent="0.35">
      <c r="B24" s="4"/>
      <c r="C24" s="16"/>
      <c r="D24" s="16"/>
      <c r="E24" s="8"/>
      <c r="F24" s="9"/>
      <c r="G24" s="5">
        <f t="shared" si="0"/>
        <v>0</v>
      </c>
    </row>
    <row r="25" spans="2:7" x14ac:dyDescent="0.35">
      <c r="B25" s="4"/>
      <c r="C25" s="4"/>
      <c r="D25" s="4"/>
      <c r="E25" s="8"/>
      <c r="F25" s="9"/>
      <c r="G25" s="5">
        <f t="shared" si="0"/>
        <v>0</v>
      </c>
    </row>
    <row r="26" spans="2:7" x14ac:dyDescent="0.35">
      <c r="B26" s="4"/>
      <c r="C26" s="4"/>
      <c r="D26" s="4"/>
      <c r="E26" s="8"/>
      <c r="F26" s="9"/>
      <c r="G26" s="5">
        <f t="shared" si="0"/>
        <v>0</v>
      </c>
    </row>
    <row r="27" spans="2:7" x14ac:dyDescent="0.35">
      <c r="B27" s="4"/>
      <c r="C27" s="4"/>
      <c r="D27" s="4"/>
      <c r="E27" s="8"/>
      <c r="F27" s="9"/>
      <c r="G27" s="5">
        <f t="shared" si="0"/>
        <v>0</v>
      </c>
    </row>
    <row r="28" spans="2:7" x14ac:dyDescent="0.35">
      <c r="B28" s="4"/>
      <c r="C28" s="4"/>
      <c r="D28" s="4"/>
      <c r="E28" s="8"/>
      <c r="F28" s="9"/>
      <c r="G28" s="5">
        <f t="shared" si="0"/>
        <v>0</v>
      </c>
    </row>
    <row r="29" spans="2:7" x14ac:dyDescent="0.35">
      <c r="B29" s="4"/>
      <c r="C29" s="4"/>
      <c r="D29" s="4"/>
      <c r="E29" s="8"/>
      <c r="F29" s="9"/>
      <c r="G29" s="5">
        <f t="shared" si="0"/>
        <v>0</v>
      </c>
    </row>
    <row r="31" spans="2:7" x14ac:dyDescent="0.35">
      <c r="E31" s="143" t="s">
        <v>18</v>
      </c>
      <c r="F31" s="144"/>
      <c r="G31" s="26">
        <f>SUM(G22:G29)</f>
        <v>0</v>
      </c>
    </row>
    <row r="33" spans="2:8" x14ac:dyDescent="0.35">
      <c r="B33" s="135" t="s">
        <v>19</v>
      </c>
      <c r="C33" s="135"/>
      <c r="D33" s="135"/>
      <c r="E33" s="135"/>
      <c r="F33" s="134">
        <f>SUM(G16+G17+G31)</f>
        <v>805199.99</v>
      </c>
      <c r="G33" s="134"/>
    </row>
    <row r="34" spans="2:8" x14ac:dyDescent="0.35">
      <c r="B34" s="158"/>
      <c r="C34" s="150"/>
      <c r="D34" s="150"/>
      <c r="E34" s="239"/>
      <c r="F34" s="150"/>
    </row>
    <row r="35" spans="2:8" x14ac:dyDescent="0.35">
      <c r="B35" s="2"/>
      <c r="C35" s="21"/>
      <c r="D35" s="21"/>
      <c r="E35" s="23"/>
      <c r="F35" s="21"/>
    </row>
    <row r="36" spans="2:8" x14ac:dyDescent="0.35">
      <c r="B36" s="240" t="s">
        <v>20</v>
      </c>
      <c r="C36" s="153"/>
      <c r="D36" s="153"/>
      <c r="E36" s="153"/>
      <c r="F36" s="153"/>
      <c r="G36" s="144"/>
    </row>
    <row r="37" spans="2:8" x14ac:dyDescent="0.35">
      <c r="G37" s="10"/>
    </row>
    <row r="38" spans="2:8" x14ac:dyDescent="0.35">
      <c r="B38" s="132" t="s">
        <v>78</v>
      </c>
      <c r="C38" s="132"/>
      <c r="D38" s="132"/>
      <c r="E38" s="132"/>
      <c r="F38" s="132"/>
      <c r="G38" s="132"/>
      <c r="H38" s="132"/>
    </row>
    <row r="39" spans="2:8" x14ac:dyDescent="0.35">
      <c r="B39" s="132"/>
      <c r="C39" s="132"/>
      <c r="D39" s="132"/>
      <c r="E39" s="132"/>
      <c r="F39" s="132"/>
      <c r="G39" s="132"/>
      <c r="H39" s="132"/>
    </row>
    <row r="40" spans="2:8" x14ac:dyDescent="0.35">
      <c r="B40" s="132"/>
      <c r="C40" s="132"/>
      <c r="D40" s="132"/>
      <c r="E40" s="132"/>
      <c r="F40" s="132"/>
      <c r="G40" s="132"/>
      <c r="H40" s="132"/>
    </row>
    <row r="41" spans="2:8" x14ac:dyDescent="0.35">
      <c r="B41" s="2"/>
      <c r="C41" s="21"/>
      <c r="D41" s="21"/>
      <c r="E41" s="23"/>
      <c r="F41" s="21"/>
    </row>
    <row r="42" spans="2:8" x14ac:dyDescent="0.35">
      <c r="B42" s="133" t="s">
        <v>79</v>
      </c>
      <c r="C42" s="133"/>
      <c r="D42" s="133"/>
      <c r="E42" s="133"/>
      <c r="F42" s="237">
        <v>210400</v>
      </c>
      <c r="G42" s="238"/>
    </row>
    <row r="43" spans="2:8" x14ac:dyDescent="0.35">
      <c r="B43" s="133" t="s">
        <v>80</v>
      </c>
      <c r="C43" s="133"/>
      <c r="D43" s="133"/>
      <c r="E43" s="133"/>
      <c r="F43" s="237">
        <v>0</v>
      </c>
      <c r="G43" s="238"/>
    </row>
    <row r="44" spans="2:8" x14ac:dyDescent="0.35">
      <c r="B44" s="133" t="s">
        <v>81</v>
      </c>
      <c r="C44" s="133"/>
      <c r="D44" s="133"/>
      <c r="E44" s="133"/>
      <c r="F44" s="235">
        <f>+F42+F43</f>
        <v>210400</v>
      </c>
      <c r="G44" s="236"/>
    </row>
    <row r="46" spans="2:8" s="13" customFormat="1" x14ac:dyDescent="0.35">
      <c r="B46" s="135" t="s">
        <v>17</v>
      </c>
      <c r="C46" s="135"/>
      <c r="D46" s="135"/>
      <c r="E46" s="135"/>
      <c r="F46" s="134">
        <f>+F33-F44</f>
        <v>594799.99</v>
      </c>
      <c r="G46" s="134"/>
    </row>
    <row r="48" spans="2:8" x14ac:dyDescent="0.35">
      <c r="B48" s="154" t="s">
        <v>82</v>
      </c>
      <c r="C48" s="154"/>
      <c r="D48" s="154"/>
      <c r="E48" s="154"/>
      <c r="F48" s="154"/>
      <c r="G48" s="154"/>
      <c r="H48" s="13"/>
    </row>
    <row r="49" spans="2:9" ht="15" customHeight="1" x14ac:dyDescent="0.35">
      <c r="B49" s="132" t="s">
        <v>85</v>
      </c>
      <c r="C49" s="132"/>
      <c r="D49" s="132"/>
      <c r="E49" s="132"/>
      <c r="F49" s="132"/>
      <c r="G49" s="132"/>
      <c r="H49" s="132"/>
      <c r="I49" s="25"/>
    </row>
    <row r="50" spans="2:9" x14ac:dyDescent="0.35">
      <c r="B50" s="132"/>
      <c r="C50" s="132"/>
      <c r="D50" s="132"/>
      <c r="E50" s="132"/>
      <c r="F50" s="132"/>
      <c r="G50" s="132"/>
      <c r="H50" s="132"/>
      <c r="I50" s="25"/>
    </row>
    <row r="51" spans="2:9" x14ac:dyDescent="0.35">
      <c r="B51" s="132"/>
      <c r="C51" s="132"/>
      <c r="D51" s="132"/>
      <c r="E51" s="132"/>
      <c r="F51" s="132"/>
      <c r="G51" s="132"/>
      <c r="H51" s="132"/>
      <c r="I51" s="25"/>
    </row>
    <row r="52" spans="2:9" ht="32.25" customHeight="1" x14ac:dyDescent="0.35">
      <c r="B52" s="132" t="s">
        <v>84</v>
      </c>
      <c r="C52" s="132"/>
      <c r="D52" s="132"/>
      <c r="E52" s="132"/>
      <c r="F52" s="132"/>
      <c r="G52" s="132"/>
      <c r="H52" s="132"/>
      <c r="I52" s="25"/>
    </row>
    <row r="53" spans="2:9" ht="15" customHeight="1" x14ac:dyDescent="0.35">
      <c r="B53" s="132" t="s">
        <v>86</v>
      </c>
      <c r="C53" s="132"/>
      <c r="D53" s="132"/>
      <c r="E53" s="132"/>
      <c r="F53" s="132"/>
      <c r="G53" s="132"/>
      <c r="H53" s="132"/>
      <c r="I53" s="25"/>
    </row>
    <row r="54" spans="2:9" x14ac:dyDescent="0.35">
      <c r="B54" s="132"/>
      <c r="C54" s="132"/>
      <c r="D54" s="132"/>
      <c r="E54" s="132"/>
      <c r="F54" s="132"/>
      <c r="G54" s="132"/>
      <c r="H54" s="132"/>
      <c r="I54" s="25"/>
    </row>
    <row r="55" spans="2:9" x14ac:dyDescent="0.35">
      <c r="B55" s="132"/>
      <c r="C55" s="132"/>
      <c r="D55" s="132"/>
      <c r="E55" s="132"/>
      <c r="F55" s="132"/>
      <c r="G55" s="132"/>
      <c r="H55" s="132"/>
      <c r="I55" s="25"/>
    </row>
    <row r="56" spans="2:9" ht="31.5" customHeight="1" x14ac:dyDescent="0.35">
      <c r="B56" s="132"/>
      <c r="C56" s="132"/>
      <c r="D56" s="132"/>
      <c r="E56" s="132"/>
      <c r="F56" s="132"/>
      <c r="G56" s="132"/>
      <c r="H56" s="132"/>
      <c r="I56" s="25"/>
    </row>
    <row r="57" spans="2:9" x14ac:dyDescent="0.35">
      <c r="B57" s="33"/>
      <c r="C57" s="33"/>
      <c r="D57" s="33"/>
      <c r="E57" s="33"/>
      <c r="F57" s="33"/>
      <c r="G57" s="33"/>
      <c r="H57" s="33"/>
      <c r="I57" s="25"/>
    </row>
    <row r="58" spans="2:9" x14ac:dyDescent="0.35">
      <c r="B58" s="33"/>
      <c r="C58" s="33"/>
      <c r="D58" s="33"/>
      <c r="E58" s="33"/>
      <c r="F58" s="33"/>
      <c r="G58" s="33"/>
      <c r="H58" s="33"/>
      <c r="I58" s="25"/>
    </row>
    <row r="59" spans="2:9" ht="15" customHeight="1" x14ac:dyDescent="0.35"/>
    <row r="62" spans="2:9" x14ac:dyDescent="0.35">
      <c r="C62" s="155" t="s">
        <v>49</v>
      </c>
      <c r="D62" s="155"/>
      <c r="E62" s="155"/>
      <c r="F62" s="155"/>
    </row>
    <row r="63" spans="2:9" x14ac:dyDescent="0.35">
      <c r="D63" s="149" t="s">
        <v>50</v>
      </c>
      <c r="E63" s="149"/>
    </row>
    <row r="64" spans="2:9" x14ac:dyDescent="0.35">
      <c r="C64" s="147" t="s">
        <v>52</v>
      </c>
      <c r="D64" s="147"/>
      <c r="E64" s="147"/>
      <c r="F64" s="147"/>
    </row>
    <row r="65" spans="2:7" x14ac:dyDescent="0.35">
      <c r="B65" s="158" t="s">
        <v>23</v>
      </c>
      <c r="C65" s="158"/>
      <c r="D65" s="158"/>
      <c r="E65" s="158"/>
      <c r="F65" s="158"/>
      <c r="G65" s="158"/>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1796875" defaultRowHeight="14.5" x14ac:dyDescent="0.35"/>
  <cols>
    <col min="1" max="1" width="4.81640625" customWidth="1"/>
    <col min="2" max="3" width="9.453125" customWidth="1"/>
    <col min="4" max="4" width="9.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4</v>
      </c>
    </row>
    <row r="5" spans="2:8" x14ac:dyDescent="0.35">
      <c r="D5" s="158" t="s">
        <v>1</v>
      </c>
      <c r="E5" s="159"/>
    </row>
    <row r="6" spans="2:8" x14ac:dyDescent="0.35">
      <c r="D6" s="158" t="s">
        <v>2</v>
      </c>
      <c r="E6" s="159"/>
    </row>
    <row r="8" spans="2:8" x14ac:dyDescent="0.35">
      <c r="D8" s="158" t="s">
        <v>3</v>
      </c>
      <c r="E8" s="159"/>
    </row>
    <row r="9" spans="2:8" x14ac:dyDescent="0.35">
      <c r="C9" s="155" t="s">
        <v>44</v>
      </c>
      <c r="D9" s="150"/>
      <c r="E9" s="150"/>
      <c r="F9" s="150"/>
    </row>
    <row r="10" spans="2:8" x14ac:dyDescent="0.35">
      <c r="D10" s="149" t="s">
        <v>45</v>
      </c>
      <c r="E10" s="159"/>
    </row>
    <row r="11" spans="2:8" x14ac:dyDescent="0.35">
      <c r="D11" s="13" t="s">
        <v>47</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65" t="s">
        <v>8</v>
      </c>
      <c r="C16" s="163"/>
      <c r="D16" s="163"/>
      <c r="E16" s="3">
        <v>30</v>
      </c>
      <c r="F16" s="4" t="s">
        <v>10</v>
      </c>
      <c r="G16" s="5">
        <f>SUM(E16*23333.333)</f>
        <v>699999.99</v>
      </c>
      <c r="H16" s="6"/>
    </row>
    <row r="18" spans="2:8" x14ac:dyDescent="0.35">
      <c r="C18" s="158" t="s">
        <v>11</v>
      </c>
      <c r="D18" s="159"/>
      <c r="E18" s="159"/>
      <c r="F18" s="159"/>
    </row>
    <row r="19" spans="2:8" ht="30" customHeight="1" x14ac:dyDescent="0.35">
      <c r="B19" s="7"/>
      <c r="C19" s="7" t="s">
        <v>13</v>
      </c>
      <c r="D19" s="7" t="s">
        <v>14</v>
      </c>
      <c r="E19" s="7" t="s">
        <v>15</v>
      </c>
      <c r="F19" s="7" t="s">
        <v>16</v>
      </c>
      <c r="G19" s="7" t="s">
        <v>17</v>
      </c>
    </row>
    <row r="20" spans="2:8" x14ac:dyDescent="0.35">
      <c r="B20" s="167"/>
      <c r="C20" s="141"/>
      <c r="D20" s="141"/>
      <c r="E20" s="141"/>
      <c r="F20" s="141"/>
      <c r="G20" s="141"/>
    </row>
    <row r="21" spans="2:8" x14ac:dyDescent="0.35">
      <c r="B21" s="14"/>
      <c r="C21" s="19">
        <v>14310</v>
      </c>
      <c r="D21" s="19">
        <v>16463</v>
      </c>
      <c r="E21" s="15">
        <v>70000</v>
      </c>
      <c r="F21" s="9">
        <v>2</v>
      </c>
      <c r="G21" s="5">
        <f t="shared" ref="G21:G28" si="0">SUM(E21*F21)</f>
        <v>140000</v>
      </c>
      <c r="H21" s="20" t="s">
        <v>48</v>
      </c>
    </row>
    <row r="22" spans="2:8" x14ac:dyDescent="0.35">
      <c r="B22" s="14"/>
      <c r="C22" s="19">
        <v>14404</v>
      </c>
      <c r="D22" s="19">
        <v>16571</v>
      </c>
      <c r="E22" s="15">
        <v>70000</v>
      </c>
      <c r="F22" s="9">
        <v>2</v>
      </c>
      <c r="G22" s="5">
        <f t="shared" si="0"/>
        <v>140000</v>
      </c>
      <c r="H22" s="20" t="s">
        <v>48</v>
      </c>
    </row>
    <row r="23" spans="2:8" x14ac:dyDescent="0.35">
      <c r="B23" s="14"/>
      <c r="C23" s="19">
        <v>14399</v>
      </c>
      <c r="D23" s="19">
        <v>16562</v>
      </c>
      <c r="E23" s="15">
        <v>80000</v>
      </c>
      <c r="F23" s="9">
        <v>2</v>
      </c>
      <c r="G23" s="5">
        <f t="shared" si="0"/>
        <v>160000</v>
      </c>
      <c r="H23" s="20" t="s">
        <v>48</v>
      </c>
    </row>
    <row r="24" spans="2:8" x14ac:dyDescent="0.35">
      <c r="B24" s="14"/>
      <c r="C24" s="19">
        <v>14415</v>
      </c>
      <c r="D24" s="19">
        <v>16591</v>
      </c>
      <c r="E24" s="15">
        <v>100000</v>
      </c>
      <c r="F24" s="9">
        <v>2</v>
      </c>
      <c r="G24" s="5">
        <f t="shared" si="0"/>
        <v>200000</v>
      </c>
      <c r="H24" s="20" t="s">
        <v>48</v>
      </c>
    </row>
    <row r="25" spans="2:8" x14ac:dyDescent="0.35">
      <c r="B25" s="4"/>
      <c r="C25" s="16"/>
      <c r="D25" s="16"/>
      <c r="E25" s="8"/>
      <c r="F25" s="9"/>
      <c r="G25" s="5">
        <f t="shared" si="0"/>
        <v>0</v>
      </c>
    </row>
    <row r="26" spans="2:8" x14ac:dyDescent="0.35">
      <c r="B26" s="4"/>
      <c r="C26" s="4"/>
      <c r="D26" s="4"/>
      <c r="E26" s="8"/>
      <c r="F26" s="9"/>
      <c r="G26" s="5">
        <f t="shared" si="0"/>
        <v>0</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65" t="s">
        <v>18</v>
      </c>
      <c r="F30" s="161"/>
      <c r="G30" s="5">
        <f>SUM(G21:G28)</f>
        <v>640000</v>
      </c>
    </row>
    <row r="32" spans="2:8" x14ac:dyDescent="0.35">
      <c r="B32" s="162" t="s">
        <v>19</v>
      </c>
      <c r="C32" s="163"/>
      <c r="D32" s="161"/>
      <c r="E32" s="160">
        <f>SUM(G16+G30)</f>
        <v>1339999.99</v>
      </c>
      <c r="F32" s="161"/>
    </row>
    <row r="33" spans="2:7" x14ac:dyDescent="0.35">
      <c r="B33" s="162"/>
      <c r="C33" s="163"/>
      <c r="D33" s="161"/>
      <c r="E33" s="160"/>
      <c r="F33" s="161"/>
    </row>
    <row r="35" spans="2:7" x14ac:dyDescent="0.35">
      <c r="B35" s="164" t="s">
        <v>20</v>
      </c>
      <c r="C35" s="163"/>
      <c r="D35" s="163"/>
      <c r="E35" s="163"/>
      <c r="F35" s="163"/>
      <c r="G35" s="161"/>
    </row>
    <row r="36" spans="2:7" x14ac:dyDescent="0.35">
      <c r="B36" t="s">
        <v>21</v>
      </c>
      <c r="G36" s="10"/>
    </row>
    <row r="37" spans="2:7" x14ac:dyDescent="0.35">
      <c r="B37" t="s">
        <v>22</v>
      </c>
      <c r="G37" s="10"/>
    </row>
    <row r="44" spans="2:7" x14ac:dyDescent="0.35">
      <c r="C44" s="155" t="s">
        <v>44</v>
      </c>
      <c r="D44" s="150"/>
      <c r="E44" s="150"/>
      <c r="F44" s="150"/>
    </row>
    <row r="45" spans="2:7" x14ac:dyDescent="0.35">
      <c r="D45" s="149" t="s">
        <v>45</v>
      </c>
      <c r="E45" s="159"/>
    </row>
    <row r="46" spans="2:7" x14ac:dyDescent="0.35">
      <c r="C46" s="147" t="s">
        <v>46</v>
      </c>
      <c r="D46" s="159"/>
      <c r="E46" s="159"/>
      <c r="F46" s="159"/>
    </row>
    <row r="47" spans="2:7" x14ac:dyDescent="0.35">
      <c r="B47" s="158" t="s">
        <v>23</v>
      </c>
      <c r="C47" s="159"/>
      <c r="D47" s="159"/>
      <c r="E47" s="159"/>
      <c r="F47" s="159"/>
      <c r="G47" s="159"/>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1796875" defaultRowHeight="14.5" x14ac:dyDescent="0.35"/>
  <cols>
    <col min="1" max="1" width="4.81640625" customWidth="1"/>
    <col min="2" max="4" width="11.26953125" customWidth="1"/>
    <col min="5" max="5" width="10.7265625" bestFit="1" customWidth="1"/>
    <col min="6" max="6" width="9.453125" customWidth="1"/>
    <col min="7" max="7" width="10.26953125" customWidth="1"/>
    <col min="8" max="26" width="9.453125" customWidth="1"/>
  </cols>
  <sheetData>
    <row r="1" spans="2:8" x14ac:dyDescent="0.35">
      <c r="B1" s="13" t="str">
        <f>'LILIANA P'!B1</f>
        <v>SANTIAGO DE CALI 18 DE AGOSTO DE 2017</v>
      </c>
      <c r="C1" s="13"/>
      <c r="D1" s="13"/>
      <c r="E1" s="13"/>
      <c r="F1" s="13"/>
      <c r="G1" s="13"/>
      <c r="H1" s="13"/>
    </row>
    <row r="2" spans="2:8" x14ac:dyDescent="0.35">
      <c r="B2" s="13"/>
      <c r="C2" s="13"/>
      <c r="D2" s="13"/>
      <c r="E2" s="13"/>
      <c r="F2" s="13"/>
      <c r="G2" s="13"/>
      <c r="H2" s="13"/>
    </row>
    <row r="3" spans="2:8" x14ac:dyDescent="0.35">
      <c r="B3" s="13" t="s">
        <v>0</v>
      </c>
      <c r="C3" s="13"/>
      <c r="D3" s="34">
        <v>2</v>
      </c>
      <c r="E3" s="13"/>
      <c r="F3" s="13"/>
      <c r="G3" s="13"/>
      <c r="H3" s="13"/>
    </row>
    <row r="4" spans="2:8" x14ac:dyDescent="0.35">
      <c r="B4" s="13"/>
      <c r="C4" s="13"/>
      <c r="D4" s="13"/>
      <c r="E4" s="13"/>
      <c r="F4" s="13"/>
      <c r="G4" s="13"/>
      <c r="H4" s="13"/>
    </row>
    <row r="5" spans="2:8" x14ac:dyDescent="0.35">
      <c r="B5" s="13"/>
      <c r="C5" s="13"/>
      <c r="D5" s="149" t="s">
        <v>1</v>
      </c>
      <c r="E5" s="148"/>
      <c r="F5" s="13"/>
      <c r="G5" s="13"/>
      <c r="H5" s="13"/>
    </row>
    <row r="6" spans="2:8" x14ac:dyDescent="0.35">
      <c r="B6" s="13"/>
      <c r="C6" s="13"/>
      <c r="D6" s="149" t="s">
        <v>2</v>
      </c>
      <c r="E6" s="148"/>
      <c r="F6" s="13"/>
      <c r="G6" s="13"/>
      <c r="H6" s="13"/>
    </row>
    <row r="7" spans="2:8" x14ac:dyDescent="0.35">
      <c r="B7" s="13"/>
      <c r="C7" s="13"/>
      <c r="D7" s="13"/>
      <c r="E7" s="13"/>
      <c r="F7" s="13"/>
      <c r="G7" s="13"/>
      <c r="H7" s="13"/>
    </row>
    <row r="8" spans="2:8" x14ac:dyDescent="0.35">
      <c r="B8" s="13"/>
      <c r="C8" s="13"/>
      <c r="D8" s="149" t="s">
        <v>3</v>
      </c>
      <c r="E8" s="148"/>
      <c r="F8" s="13"/>
      <c r="G8" s="13"/>
      <c r="H8" s="13"/>
    </row>
    <row r="9" spans="2:8" x14ac:dyDescent="0.35">
      <c r="B9" s="13"/>
      <c r="C9" s="155" t="s">
        <v>64</v>
      </c>
      <c r="D9" s="150"/>
      <c r="E9" s="150"/>
      <c r="F9" s="150"/>
      <c r="G9" s="13"/>
      <c r="H9" s="13"/>
    </row>
    <row r="10" spans="2:8" x14ac:dyDescent="0.35">
      <c r="B10" s="13"/>
      <c r="C10" s="13"/>
      <c r="D10" s="149" t="s">
        <v>65</v>
      </c>
      <c r="E10" s="148"/>
      <c r="F10" s="13"/>
      <c r="G10" s="13"/>
      <c r="H10" s="13"/>
    </row>
    <row r="11" spans="2:8" x14ac:dyDescent="0.35">
      <c r="B11" s="13"/>
      <c r="C11" s="13"/>
      <c r="D11" s="13" t="s">
        <v>73</v>
      </c>
      <c r="E11" s="13"/>
      <c r="F11" s="13"/>
      <c r="G11" s="13"/>
      <c r="H11" s="13"/>
    </row>
    <row r="12" spans="2:8" x14ac:dyDescent="0.35">
      <c r="B12" s="13"/>
      <c r="C12" s="13"/>
      <c r="D12" s="13"/>
      <c r="E12" s="13"/>
      <c r="F12" s="13"/>
      <c r="G12" s="13"/>
      <c r="H12" s="13"/>
    </row>
    <row r="13" spans="2:8" x14ac:dyDescent="0.35">
      <c r="B13" s="131" t="s">
        <v>75</v>
      </c>
      <c r="C13" s="131"/>
      <c r="D13" s="131"/>
      <c r="E13" s="131"/>
      <c r="F13" s="131"/>
      <c r="G13" s="131"/>
      <c r="H13" s="131"/>
    </row>
    <row r="14" spans="2:8" x14ac:dyDescent="0.35">
      <c r="B14" s="131"/>
      <c r="C14" s="131"/>
      <c r="D14" s="131"/>
      <c r="E14" s="131"/>
      <c r="F14" s="131"/>
      <c r="G14" s="131"/>
      <c r="H14" s="131"/>
    </row>
    <row r="15" spans="2:8" x14ac:dyDescent="0.35">
      <c r="B15" s="13"/>
      <c r="C15" s="13"/>
      <c r="D15" s="13"/>
      <c r="E15" s="13"/>
      <c r="F15" s="13"/>
      <c r="G15" s="13"/>
      <c r="H15" s="13"/>
    </row>
    <row r="16" spans="2:8" x14ac:dyDescent="0.35">
      <c r="B16" s="140" t="s">
        <v>8</v>
      </c>
      <c r="C16" s="141"/>
      <c r="D16" s="141"/>
      <c r="E16" s="35">
        <v>30</v>
      </c>
      <c r="F16" s="36" t="s">
        <v>10</v>
      </c>
      <c r="G16" s="37">
        <f>SUM(E16*23333.333)</f>
        <v>699999.99</v>
      </c>
      <c r="H16" s="38"/>
    </row>
    <row r="17" spans="2:8" x14ac:dyDescent="0.35">
      <c r="B17" s="136" t="s">
        <v>83</v>
      </c>
      <c r="C17" s="137"/>
      <c r="D17" s="137"/>
      <c r="E17" s="138"/>
      <c r="F17" s="139"/>
      <c r="G17" s="53">
        <v>105200</v>
      </c>
      <c r="H17" s="13"/>
    </row>
    <row r="18" spans="2:8" x14ac:dyDescent="0.35">
      <c r="B18" s="24"/>
      <c r="C18" s="21"/>
      <c r="D18" s="21"/>
      <c r="E18" s="24"/>
      <c r="F18" s="24"/>
      <c r="G18" s="13"/>
      <c r="H18" s="13"/>
    </row>
    <row r="19" spans="2:8" x14ac:dyDescent="0.35">
      <c r="B19" s="13"/>
      <c r="C19" s="149" t="s">
        <v>11</v>
      </c>
      <c r="D19" s="148"/>
      <c r="E19" s="148"/>
      <c r="F19" s="148"/>
      <c r="G19" s="13"/>
      <c r="H19" s="13"/>
    </row>
    <row r="20" spans="2:8" ht="30" customHeight="1" x14ac:dyDescent="0.35">
      <c r="B20" s="30" t="s">
        <v>76</v>
      </c>
      <c r="C20" s="30" t="s">
        <v>13</v>
      </c>
      <c r="D20" s="30" t="s">
        <v>14</v>
      </c>
      <c r="E20" s="30" t="s">
        <v>15</v>
      </c>
      <c r="F20" s="30" t="s">
        <v>16</v>
      </c>
      <c r="G20" s="30" t="s">
        <v>17</v>
      </c>
      <c r="H20" s="13"/>
    </row>
    <row r="21" spans="2:8" x14ac:dyDescent="0.35">
      <c r="B21" s="142"/>
      <c r="C21" s="141"/>
      <c r="D21" s="141"/>
      <c r="E21" s="141"/>
      <c r="F21" s="141"/>
      <c r="G21" s="141"/>
      <c r="H21" s="13"/>
    </row>
    <row r="22" spans="2:8" x14ac:dyDescent="0.35">
      <c r="B22" s="31" t="s">
        <v>77</v>
      </c>
      <c r="C22" s="46">
        <v>14449</v>
      </c>
      <c r="D22" s="46">
        <v>16672</v>
      </c>
      <c r="E22" s="39">
        <v>160000</v>
      </c>
      <c r="F22" s="40">
        <v>2</v>
      </c>
      <c r="G22" s="41">
        <f t="shared" ref="G22:G29" si="0">SUM(E22*F22)</f>
        <v>320000</v>
      </c>
      <c r="H22" s="13"/>
    </row>
    <row r="23" spans="2:8" x14ac:dyDescent="0.35">
      <c r="B23" s="31"/>
      <c r="C23" s="46"/>
      <c r="D23" s="46"/>
      <c r="E23" s="39"/>
      <c r="F23" s="40"/>
      <c r="G23" s="41">
        <f t="shared" si="0"/>
        <v>0</v>
      </c>
      <c r="H23" s="13"/>
    </row>
    <row r="24" spans="2:8" x14ac:dyDescent="0.35">
      <c r="B24" s="18"/>
      <c r="C24" s="42"/>
      <c r="D24" s="42"/>
      <c r="E24" s="43"/>
      <c r="F24" s="40"/>
      <c r="G24" s="41">
        <f t="shared" si="0"/>
        <v>0</v>
      </c>
      <c r="H24" s="13"/>
    </row>
    <row r="25" spans="2:8" x14ac:dyDescent="0.35">
      <c r="B25" s="18"/>
      <c r="C25" s="18"/>
      <c r="D25" s="18"/>
      <c r="E25" s="43"/>
      <c r="F25" s="40"/>
      <c r="G25" s="41">
        <f t="shared" si="0"/>
        <v>0</v>
      </c>
      <c r="H25" s="13"/>
    </row>
    <row r="26" spans="2:8" x14ac:dyDescent="0.35">
      <c r="B26" s="18"/>
      <c r="C26" s="18"/>
      <c r="D26" s="18"/>
      <c r="E26" s="43"/>
      <c r="F26" s="40"/>
      <c r="G26" s="41">
        <f t="shared" si="0"/>
        <v>0</v>
      </c>
      <c r="H26" s="13"/>
    </row>
    <row r="27" spans="2:8" x14ac:dyDescent="0.35">
      <c r="B27" s="18"/>
      <c r="C27" s="18"/>
      <c r="D27" s="18"/>
      <c r="E27" s="43"/>
      <c r="F27" s="40"/>
      <c r="G27" s="41">
        <f t="shared" si="0"/>
        <v>0</v>
      </c>
      <c r="H27" s="13"/>
    </row>
    <row r="28" spans="2:8" x14ac:dyDescent="0.35">
      <c r="B28" s="18"/>
      <c r="C28" s="18"/>
      <c r="D28" s="18"/>
      <c r="E28" s="43"/>
      <c r="F28" s="40"/>
      <c r="G28" s="41">
        <f t="shared" si="0"/>
        <v>0</v>
      </c>
      <c r="H28" s="13"/>
    </row>
    <row r="29" spans="2:8" x14ac:dyDescent="0.35">
      <c r="B29" s="18"/>
      <c r="C29" s="18"/>
      <c r="D29" s="18"/>
      <c r="E29" s="43"/>
      <c r="F29" s="40"/>
      <c r="G29" s="41">
        <f t="shared" si="0"/>
        <v>0</v>
      </c>
      <c r="H29" s="13"/>
    </row>
    <row r="30" spans="2:8" x14ac:dyDescent="0.35">
      <c r="B30" s="13"/>
      <c r="C30" s="13"/>
      <c r="D30" s="13"/>
      <c r="E30" s="13"/>
      <c r="F30" s="13"/>
      <c r="G30" s="13"/>
      <c r="H30" s="13"/>
    </row>
    <row r="31" spans="2:8" x14ac:dyDescent="0.35">
      <c r="B31" s="13"/>
      <c r="C31" s="13"/>
      <c r="D31" s="13"/>
      <c r="E31" s="143" t="s">
        <v>18</v>
      </c>
      <c r="F31" s="144"/>
      <c r="G31" s="26">
        <f>SUM(G22:G29)</f>
        <v>320000</v>
      </c>
      <c r="H31" s="13"/>
    </row>
    <row r="32" spans="2:8" x14ac:dyDescent="0.35">
      <c r="B32" s="13"/>
      <c r="C32" s="13"/>
      <c r="D32" s="13"/>
      <c r="E32" s="13"/>
      <c r="F32" s="13"/>
      <c r="G32" s="13"/>
      <c r="H32" s="13"/>
    </row>
    <row r="33" spans="2:8" x14ac:dyDescent="0.35">
      <c r="B33" s="135" t="s">
        <v>19</v>
      </c>
      <c r="C33" s="135"/>
      <c r="D33" s="135"/>
      <c r="E33" s="135"/>
      <c r="F33" s="134">
        <f>SUM(G16+G17+G31)</f>
        <v>1125199.99</v>
      </c>
      <c r="G33" s="134"/>
      <c r="H33" s="13"/>
    </row>
    <row r="34" spans="2:8" x14ac:dyDescent="0.35">
      <c r="B34" s="149"/>
      <c r="C34" s="150"/>
      <c r="D34" s="150"/>
      <c r="E34" s="151"/>
      <c r="F34" s="150"/>
      <c r="G34" s="13"/>
      <c r="H34" s="13"/>
    </row>
    <row r="35" spans="2:8" x14ac:dyDescent="0.35">
      <c r="B35" s="24"/>
      <c r="C35" s="21"/>
      <c r="D35" s="21"/>
      <c r="E35" s="44"/>
      <c r="F35" s="21"/>
      <c r="G35" s="13"/>
      <c r="H35" s="13"/>
    </row>
    <row r="36" spans="2:8" x14ac:dyDescent="0.35">
      <c r="B36" s="152" t="s">
        <v>20</v>
      </c>
      <c r="C36" s="153"/>
      <c r="D36" s="153"/>
      <c r="E36" s="153"/>
      <c r="F36" s="153"/>
      <c r="G36" s="144"/>
      <c r="H36" s="13"/>
    </row>
    <row r="37" spans="2:8" x14ac:dyDescent="0.35">
      <c r="B37" s="13"/>
      <c r="C37" s="13"/>
      <c r="D37" s="13"/>
      <c r="E37" s="13"/>
      <c r="F37" s="13"/>
      <c r="G37" s="45"/>
      <c r="H37" s="13"/>
    </row>
    <row r="38" spans="2:8" x14ac:dyDescent="0.35">
      <c r="B38" s="132" t="s">
        <v>78</v>
      </c>
      <c r="C38" s="132"/>
      <c r="D38" s="132"/>
      <c r="E38" s="132"/>
      <c r="F38" s="132"/>
      <c r="G38" s="132"/>
      <c r="H38" s="132"/>
    </row>
    <row r="39" spans="2:8" x14ac:dyDescent="0.35">
      <c r="B39" s="132"/>
      <c r="C39" s="132"/>
      <c r="D39" s="132"/>
      <c r="E39" s="132"/>
      <c r="F39" s="132"/>
      <c r="G39" s="132"/>
      <c r="H39" s="132"/>
    </row>
    <row r="40" spans="2:8" x14ac:dyDescent="0.35">
      <c r="B40" s="132"/>
      <c r="C40" s="132"/>
      <c r="D40" s="132"/>
      <c r="E40" s="132"/>
      <c r="F40" s="132"/>
      <c r="G40" s="132"/>
      <c r="H40" s="132"/>
    </row>
    <row r="41" spans="2:8" x14ac:dyDescent="0.35">
      <c r="B41" s="24"/>
      <c r="C41" s="21"/>
      <c r="D41" s="21"/>
      <c r="E41" s="44"/>
      <c r="F41" s="21"/>
      <c r="G41" s="13"/>
      <c r="H41" s="13"/>
    </row>
    <row r="42" spans="2:8" x14ac:dyDescent="0.35">
      <c r="B42" s="133" t="s">
        <v>79</v>
      </c>
      <c r="C42" s="133"/>
      <c r="D42" s="133"/>
      <c r="E42" s="133"/>
      <c r="F42" s="145">
        <v>210400</v>
      </c>
      <c r="G42" s="146"/>
      <c r="H42" s="13"/>
    </row>
    <row r="43" spans="2:8" x14ac:dyDescent="0.35">
      <c r="B43" s="133" t="s">
        <v>80</v>
      </c>
      <c r="C43" s="133"/>
      <c r="D43" s="133"/>
      <c r="E43" s="133"/>
      <c r="F43" s="145">
        <v>43628</v>
      </c>
      <c r="G43" s="146"/>
      <c r="H43" s="13"/>
    </row>
    <row r="44" spans="2:8" x14ac:dyDescent="0.35">
      <c r="B44" s="133" t="s">
        <v>81</v>
      </c>
      <c r="C44" s="133"/>
      <c r="D44" s="133"/>
      <c r="E44" s="133"/>
      <c r="F44" s="156">
        <f>+F42+F43</f>
        <v>254028</v>
      </c>
      <c r="G44" s="157"/>
      <c r="H44" s="13"/>
    </row>
    <row r="45" spans="2:8" x14ac:dyDescent="0.35">
      <c r="B45" s="13"/>
      <c r="C45" s="13"/>
      <c r="D45" s="13"/>
      <c r="E45" s="13"/>
      <c r="F45" s="13"/>
      <c r="G45" s="13"/>
      <c r="H45" s="13"/>
    </row>
    <row r="46" spans="2:8" s="13" customFormat="1" x14ac:dyDescent="0.35">
      <c r="B46" s="135" t="s">
        <v>17</v>
      </c>
      <c r="C46" s="135"/>
      <c r="D46" s="135"/>
      <c r="E46" s="135"/>
      <c r="F46" s="134">
        <f>+F33-F44</f>
        <v>871171.99</v>
      </c>
      <c r="G46" s="134"/>
    </row>
    <row r="47" spans="2:8" x14ac:dyDescent="0.35">
      <c r="B47" s="13"/>
      <c r="C47" s="13"/>
      <c r="D47" s="13"/>
      <c r="E47" s="13"/>
      <c r="F47" s="13"/>
      <c r="G47" s="13"/>
      <c r="H47" s="13"/>
    </row>
    <row r="48" spans="2:8" x14ac:dyDescent="0.35">
      <c r="B48" s="154" t="s">
        <v>82</v>
      </c>
      <c r="C48" s="154"/>
      <c r="D48" s="154"/>
      <c r="E48" s="154"/>
      <c r="F48" s="154"/>
      <c r="G48" s="154"/>
      <c r="H48" s="13"/>
    </row>
    <row r="49" spans="2:8" x14ac:dyDescent="0.35">
      <c r="B49" s="132" t="s">
        <v>85</v>
      </c>
      <c r="C49" s="132"/>
      <c r="D49" s="132"/>
      <c r="E49" s="132"/>
      <c r="F49" s="132"/>
      <c r="G49" s="132"/>
      <c r="H49" s="132"/>
    </row>
    <row r="50" spans="2:8" x14ac:dyDescent="0.35">
      <c r="B50" s="132"/>
      <c r="C50" s="132"/>
      <c r="D50" s="132"/>
      <c r="E50" s="132"/>
      <c r="F50" s="132"/>
      <c r="G50" s="132"/>
      <c r="H50" s="132"/>
    </row>
    <row r="51" spans="2:8" x14ac:dyDescent="0.35">
      <c r="B51" s="132"/>
      <c r="C51" s="132"/>
      <c r="D51" s="132"/>
      <c r="E51" s="132"/>
      <c r="F51" s="132"/>
      <c r="G51" s="132"/>
      <c r="H51" s="132"/>
    </row>
    <row r="52" spans="2:8" ht="26.25" customHeight="1" x14ac:dyDescent="0.35">
      <c r="B52" s="132" t="s">
        <v>84</v>
      </c>
      <c r="C52" s="132"/>
      <c r="D52" s="132"/>
      <c r="E52" s="132"/>
      <c r="F52" s="132"/>
      <c r="G52" s="132"/>
      <c r="H52" s="132"/>
    </row>
    <row r="53" spans="2:8" x14ac:dyDescent="0.35">
      <c r="B53" s="132" t="s">
        <v>86</v>
      </c>
      <c r="C53" s="132"/>
      <c r="D53" s="132"/>
      <c r="E53" s="132"/>
      <c r="F53" s="132"/>
      <c r="G53" s="132"/>
      <c r="H53" s="132"/>
    </row>
    <row r="54" spans="2:8" x14ac:dyDescent="0.35">
      <c r="B54" s="132"/>
      <c r="C54" s="132"/>
      <c r="D54" s="132"/>
      <c r="E54" s="132"/>
      <c r="F54" s="132"/>
      <c r="G54" s="132"/>
      <c r="H54" s="132"/>
    </row>
    <row r="55" spans="2:8" x14ac:dyDescent="0.35">
      <c r="B55" s="132"/>
      <c r="C55" s="132"/>
      <c r="D55" s="132"/>
      <c r="E55" s="132"/>
      <c r="F55" s="132"/>
      <c r="G55" s="132"/>
      <c r="H55" s="132"/>
    </row>
    <row r="56" spans="2:8" ht="28.5" customHeight="1" x14ac:dyDescent="0.35">
      <c r="B56" s="132"/>
      <c r="C56" s="132"/>
      <c r="D56" s="132"/>
      <c r="E56" s="132"/>
      <c r="F56" s="132"/>
      <c r="G56" s="132"/>
      <c r="H56" s="132"/>
    </row>
    <row r="57" spans="2:8" x14ac:dyDescent="0.35">
      <c r="B57" s="13"/>
      <c r="C57" s="13"/>
      <c r="D57" s="13"/>
      <c r="E57" s="13"/>
      <c r="F57" s="13"/>
      <c r="G57" s="13"/>
      <c r="H57" s="13"/>
    </row>
    <row r="58" spans="2:8" x14ac:dyDescent="0.35">
      <c r="B58" s="13"/>
      <c r="C58" s="13"/>
      <c r="D58" s="13"/>
      <c r="E58" s="13"/>
      <c r="F58" s="13"/>
      <c r="G58" s="13"/>
      <c r="H58" s="13"/>
    </row>
    <row r="59" spans="2:8" x14ac:dyDescent="0.35">
      <c r="B59" s="13"/>
      <c r="C59" s="13"/>
      <c r="D59" s="13"/>
      <c r="E59" s="13"/>
      <c r="F59" s="13"/>
      <c r="G59" s="13"/>
      <c r="H59" s="13"/>
    </row>
    <row r="60" spans="2:8" x14ac:dyDescent="0.35">
      <c r="B60" s="13"/>
      <c r="C60" s="13"/>
      <c r="D60" s="13"/>
      <c r="E60" s="13"/>
      <c r="F60" s="13"/>
      <c r="G60" s="13"/>
      <c r="H60" s="13"/>
    </row>
    <row r="61" spans="2:8" x14ac:dyDescent="0.35">
      <c r="B61" s="13"/>
      <c r="C61" s="155" t="s">
        <v>64</v>
      </c>
      <c r="D61" s="150"/>
      <c r="E61" s="150"/>
      <c r="F61" s="150"/>
      <c r="G61" s="13"/>
      <c r="H61" s="13"/>
    </row>
    <row r="62" spans="2:8" x14ac:dyDescent="0.35">
      <c r="B62" s="13"/>
      <c r="C62" s="13"/>
      <c r="D62" s="149" t="s">
        <v>65</v>
      </c>
      <c r="E62" s="148"/>
      <c r="F62" s="13"/>
      <c r="G62" s="13"/>
      <c r="H62" s="13"/>
    </row>
    <row r="63" spans="2:8" x14ac:dyDescent="0.35">
      <c r="B63" s="13"/>
      <c r="C63" s="147" t="s">
        <v>66</v>
      </c>
      <c r="D63" s="148"/>
      <c r="E63" s="148"/>
      <c r="F63" s="148"/>
      <c r="G63" s="13"/>
      <c r="H63" s="13"/>
    </row>
    <row r="64" spans="2:8" x14ac:dyDescent="0.35">
      <c r="B64" s="149" t="s">
        <v>23</v>
      </c>
      <c r="C64" s="148"/>
      <c r="D64" s="148"/>
      <c r="E64" s="148"/>
      <c r="F64" s="148"/>
      <c r="G64" s="148"/>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108</v>
      </c>
    </row>
    <row r="3" spans="2:8" ht="14.5" x14ac:dyDescent="0.35">
      <c r="B3" s="13" t="s">
        <v>0</v>
      </c>
      <c r="D3" s="34">
        <v>16</v>
      </c>
    </row>
    <row r="5" spans="2:8" ht="14.5" x14ac:dyDescent="0.35">
      <c r="D5" s="149" t="s">
        <v>1</v>
      </c>
      <c r="E5" s="148"/>
    </row>
    <row r="6" spans="2:8" ht="14.5" x14ac:dyDescent="0.35">
      <c r="D6" s="149" t="s">
        <v>2</v>
      </c>
      <c r="E6" s="148"/>
    </row>
    <row r="8" spans="2:8" ht="14.5" x14ac:dyDescent="0.35">
      <c r="D8" s="149" t="s">
        <v>3</v>
      </c>
      <c r="E8" s="148"/>
    </row>
    <row r="9" spans="2:8" ht="14.5" x14ac:dyDescent="0.35">
      <c r="C9" s="155" t="s">
        <v>87</v>
      </c>
      <c r="D9" s="150"/>
      <c r="E9" s="150"/>
      <c r="F9" s="150"/>
    </row>
    <row r="10" spans="2:8" ht="14.5" x14ac:dyDescent="0.35">
      <c r="D10" s="149" t="s">
        <v>91</v>
      </c>
      <c r="E10" s="148"/>
    </row>
    <row r="11" spans="2:8" ht="14.5" x14ac:dyDescent="0.35">
      <c r="D11" s="13" t="s">
        <v>43</v>
      </c>
    </row>
    <row r="13" spans="2:8" ht="14.5" x14ac:dyDescent="0.35">
      <c r="B13" s="131" t="s">
        <v>116</v>
      </c>
      <c r="C13" s="131"/>
      <c r="D13" s="131"/>
      <c r="E13" s="131"/>
      <c r="F13" s="131"/>
      <c r="G13" s="131"/>
      <c r="H13" s="131"/>
    </row>
    <row r="14" spans="2:8" ht="14.5" x14ac:dyDescent="0.35">
      <c r="B14" s="131"/>
      <c r="C14" s="131"/>
      <c r="D14" s="131"/>
      <c r="E14" s="131"/>
      <c r="F14" s="131"/>
      <c r="G14" s="131"/>
      <c r="H14" s="131"/>
    </row>
    <row r="16" spans="2:8" ht="14.5" x14ac:dyDescent="0.35">
      <c r="B16" s="140" t="s">
        <v>8</v>
      </c>
      <c r="C16" s="141"/>
      <c r="D16" s="141"/>
      <c r="E16" s="35">
        <v>5</v>
      </c>
      <c r="F16" s="36" t="s">
        <v>10</v>
      </c>
      <c r="G16" s="37">
        <f>SUM(E16*23333.333)</f>
        <v>116666.66499999999</v>
      </c>
      <c r="H16" s="38"/>
    </row>
    <row r="17" spans="2:7" ht="14.5" x14ac:dyDescent="0.35">
      <c r="B17" s="136" t="s">
        <v>83</v>
      </c>
      <c r="C17" s="137"/>
      <c r="D17" s="137"/>
      <c r="E17" s="138"/>
      <c r="F17" s="139"/>
      <c r="G17" s="53">
        <v>105200</v>
      </c>
    </row>
    <row r="18" spans="2:7" ht="14.5" x14ac:dyDescent="0.35">
      <c r="B18" s="24"/>
      <c r="C18" s="21"/>
      <c r="D18" s="21"/>
      <c r="E18" s="24"/>
      <c r="F18" s="24"/>
    </row>
    <row r="19" spans="2:7" ht="14.5" x14ac:dyDescent="0.35">
      <c r="B19" s="136" t="s">
        <v>11</v>
      </c>
      <c r="C19" s="136"/>
      <c r="D19" s="136"/>
      <c r="E19" s="136"/>
      <c r="F19" s="136"/>
      <c r="G19" s="136"/>
    </row>
    <row r="20" spans="2:7" ht="30" customHeight="1" x14ac:dyDescent="0.35">
      <c r="B20" s="49" t="s">
        <v>76</v>
      </c>
      <c r="C20" s="50" t="s">
        <v>13</v>
      </c>
      <c r="D20" s="50" t="s">
        <v>14</v>
      </c>
      <c r="E20" s="50" t="s">
        <v>15</v>
      </c>
      <c r="F20" s="50" t="s">
        <v>16</v>
      </c>
      <c r="G20" s="50" t="s">
        <v>17</v>
      </c>
    </row>
    <row r="21" spans="2:7" ht="14.5" x14ac:dyDescent="0.35">
      <c r="B21" s="142"/>
      <c r="C21" s="141"/>
      <c r="D21" s="141"/>
      <c r="E21" s="141"/>
      <c r="F21" s="141"/>
      <c r="G21" s="141"/>
    </row>
    <row r="22" spans="2:7" ht="14.5" x14ac:dyDescent="0.35">
      <c r="B22" s="32" t="s">
        <v>77</v>
      </c>
      <c r="C22" s="56">
        <v>15004</v>
      </c>
      <c r="D22" s="56">
        <v>17423</v>
      </c>
      <c r="E22" s="51">
        <v>70000</v>
      </c>
      <c r="F22" s="52">
        <v>1</v>
      </c>
      <c r="G22" s="53">
        <f>E22*F22</f>
        <v>70000</v>
      </c>
    </row>
    <row r="23" spans="2:7" ht="14.5" x14ac:dyDescent="0.35">
      <c r="B23" s="32" t="s">
        <v>77</v>
      </c>
      <c r="C23" s="56">
        <v>15037</v>
      </c>
      <c r="D23" s="56">
        <v>17474</v>
      </c>
      <c r="E23" s="51">
        <v>85000</v>
      </c>
      <c r="F23" s="52">
        <v>1</v>
      </c>
      <c r="G23" s="53">
        <f t="shared" ref="G23:G29" si="0">E23*F23</f>
        <v>85000</v>
      </c>
    </row>
    <row r="24" spans="2:7" ht="14.5" x14ac:dyDescent="0.35">
      <c r="B24" s="32"/>
      <c r="C24" s="54"/>
      <c r="D24" s="54"/>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1" spans="2:7" ht="14.5" x14ac:dyDescent="0.35">
      <c r="E31" s="143" t="s">
        <v>18</v>
      </c>
      <c r="F31" s="144"/>
      <c r="G31" s="26">
        <f>SUM(G22:G29)</f>
        <v>155000</v>
      </c>
    </row>
    <row r="33" spans="2:9" ht="14.5" x14ac:dyDescent="0.35">
      <c r="B33" s="135" t="s">
        <v>19</v>
      </c>
      <c r="C33" s="135"/>
      <c r="D33" s="135"/>
      <c r="E33" s="135"/>
      <c r="F33" s="134">
        <f>SUM(G16+G17+G31)</f>
        <v>376866.66499999998</v>
      </c>
      <c r="G33" s="134"/>
    </row>
    <row r="34" spans="2:9" ht="14.5" x14ac:dyDescent="0.35">
      <c r="B34" s="149"/>
      <c r="C34" s="150"/>
      <c r="D34" s="150"/>
      <c r="E34" s="151"/>
      <c r="F34" s="150"/>
    </row>
    <row r="35" spans="2:9" ht="14.5" x14ac:dyDescent="0.35">
      <c r="B35" s="24"/>
      <c r="C35" s="21"/>
      <c r="D35" s="21"/>
      <c r="E35" s="44"/>
      <c r="F35" s="21"/>
    </row>
    <row r="36" spans="2:9" ht="14.5" x14ac:dyDescent="0.35">
      <c r="B36" s="152" t="s">
        <v>20</v>
      </c>
      <c r="C36" s="153"/>
      <c r="D36" s="153"/>
      <c r="E36" s="153"/>
      <c r="F36" s="153"/>
      <c r="G36" s="144"/>
    </row>
    <row r="37" spans="2:9" ht="14.5" x14ac:dyDescent="0.35">
      <c r="G37" s="45"/>
    </row>
    <row r="38" spans="2:9" ht="15" customHeight="1" x14ac:dyDescent="0.35">
      <c r="B38" s="132" t="s">
        <v>78</v>
      </c>
      <c r="C38" s="132"/>
      <c r="D38" s="132"/>
      <c r="E38" s="132"/>
      <c r="F38" s="132"/>
      <c r="G38" s="132"/>
      <c r="H38" s="132"/>
    </row>
    <row r="39" spans="2:9" ht="14.5" x14ac:dyDescent="0.35">
      <c r="B39" s="132"/>
      <c r="C39" s="132"/>
      <c r="D39" s="132"/>
      <c r="E39" s="132"/>
      <c r="F39" s="132"/>
      <c r="G39" s="132"/>
      <c r="H39" s="132"/>
    </row>
    <row r="40" spans="2:9" ht="14.5" x14ac:dyDescent="0.35">
      <c r="B40" s="132"/>
      <c r="C40" s="132"/>
      <c r="D40" s="132"/>
      <c r="E40" s="132"/>
      <c r="F40" s="132"/>
      <c r="G40" s="132"/>
      <c r="H40" s="132"/>
    </row>
    <row r="41" spans="2:9" ht="14.5" x14ac:dyDescent="0.35">
      <c r="B41" s="24"/>
      <c r="C41" s="21"/>
      <c r="D41" s="21"/>
      <c r="E41" s="44"/>
      <c r="F41" s="21"/>
    </row>
    <row r="42" spans="2:9" ht="14.5" x14ac:dyDescent="0.35">
      <c r="B42" s="133" t="s">
        <v>79</v>
      </c>
      <c r="C42" s="133"/>
      <c r="D42" s="133"/>
      <c r="E42" s="133"/>
      <c r="F42" s="145">
        <v>210400</v>
      </c>
      <c r="G42" s="146"/>
    </row>
    <row r="43" spans="2:9" ht="14.5" x14ac:dyDescent="0.35">
      <c r="B43" s="133" t="s">
        <v>80</v>
      </c>
      <c r="C43" s="133"/>
      <c r="D43" s="133"/>
      <c r="E43" s="133"/>
      <c r="F43" s="145">
        <v>38801</v>
      </c>
      <c r="G43" s="146"/>
    </row>
    <row r="44" spans="2:9" ht="14.5" x14ac:dyDescent="0.35">
      <c r="B44" s="133" t="s">
        <v>81</v>
      </c>
      <c r="C44" s="133"/>
      <c r="D44" s="133"/>
      <c r="E44" s="133"/>
      <c r="F44" s="156">
        <f>+F42+F43</f>
        <v>249201</v>
      </c>
      <c r="G44" s="157"/>
    </row>
    <row r="46" spans="2:9" ht="15" customHeight="1" x14ac:dyDescent="0.35">
      <c r="B46" s="135" t="s">
        <v>17</v>
      </c>
      <c r="C46" s="135"/>
      <c r="D46" s="135"/>
      <c r="E46" s="135"/>
      <c r="F46" s="134">
        <f>+F33-F44</f>
        <v>127665.66499999998</v>
      </c>
      <c r="G46" s="134"/>
    </row>
    <row r="48" spans="2:9" ht="14.5" x14ac:dyDescent="0.35">
      <c r="B48" s="154"/>
      <c r="C48" s="154"/>
      <c r="D48" s="154"/>
      <c r="E48" s="154"/>
      <c r="F48" s="154"/>
      <c r="G48" s="154"/>
      <c r="I48" s="33"/>
    </row>
    <row r="49" spans="2:9" ht="15" customHeight="1" x14ac:dyDescent="0.35">
      <c r="B49" s="132" t="s">
        <v>90</v>
      </c>
      <c r="C49" s="132"/>
      <c r="D49" s="132"/>
      <c r="E49" s="132"/>
      <c r="F49" s="132"/>
      <c r="G49" s="132"/>
      <c r="H49" s="132"/>
      <c r="I49" s="33"/>
    </row>
    <row r="50" spans="2:9" ht="14.5" x14ac:dyDescent="0.35">
      <c r="B50" s="132"/>
      <c r="C50" s="132"/>
      <c r="D50" s="132"/>
      <c r="E50" s="132"/>
      <c r="F50" s="132"/>
      <c r="G50" s="132"/>
      <c r="H50" s="132"/>
      <c r="I50" s="33"/>
    </row>
    <row r="51" spans="2:9" ht="60" customHeight="1" x14ac:dyDescent="0.35">
      <c r="B51" s="132"/>
      <c r="C51" s="132"/>
      <c r="D51" s="132"/>
      <c r="E51" s="132"/>
      <c r="F51" s="132"/>
      <c r="G51" s="132"/>
      <c r="H51" s="132"/>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55" t="s">
        <v>87</v>
      </c>
      <c r="D56" s="150"/>
      <c r="E56" s="150"/>
      <c r="F56" s="150"/>
    </row>
    <row r="57" spans="2:9" ht="14.5" x14ac:dyDescent="0.35">
      <c r="C57" s="149" t="s">
        <v>91</v>
      </c>
      <c r="D57" s="148"/>
      <c r="E57" s="148"/>
      <c r="F57" s="148"/>
    </row>
    <row r="58" spans="2:9" ht="14.5" x14ac:dyDescent="0.35">
      <c r="C58" s="147" t="s">
        <v>42</v>
      </c>
      <c r="D58" s="148"/>
      <c r="E58" s="148"/>
      <c r="F58" s="148"/>
    </row>
    <row r="59" spans="2:9" ht="14.5" x14ac:dyDescent="0.35">
      <c r="B59" s="149" t="s">
        <v>23</v>
      </c>
      <c r="C59" s="148"/>
      <c r="D59" s="148"/>
      <c r="E59" s="148"/>
      <c r="F59" s="148"/>
      <c r="G59" s="148"/>
    </row>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4" priority="1">
      <formula>$AV22="ENTRA"</formula>
    </cfRule>
    <cfRule type="expression" dxfId="53" priority="2">
      <formula>$K22="Por Fuera"</formula>
    </cfRule>
    <cfRule type="expression" dxfId="52"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1796875" defaultRowHeight="14.5" x14ac:dyDescent="0.35"/>
  <cols>
    <col min="1" max="1" width="4.81640625" style="13" customWidth="1"/>
    <col min="2" max="4" width="11.26953125" style="13" customWidth="1"/>
    <col min="5" max="5" width="10.7265625" style="13" customWidth="1"/>
    <col min="6" max="6" width="9.453125" style="13" customWidth="1"/>
    <col min="7" max="7" width="10.2695312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13</v>
      </c>
    </row>
    <row r="5" spans="2:8" x14ac:dyDescent="0.35">
      <c r="D5" s="149" t="s">
        <v>1</v>
      </c>
      <c r="E5" s="148"/>
    </row>
    <row r="6" spans="2:8" x14ac:dyDescent="0.35">
      <c r="D6" s="149" t="s">
        <v>2</v>
      </c>
      <c r="E6" s="148"/>
    </row>
    <row r="8" spans="2:8" x14ac:dyDescent="0.35">
      <c r="D8" s="149" t="s">
        <v>3</v>
      </c>
      <c r="E8" s="148"/>
    </row>
    <row r="9" spans="2:8" x14ac:dyDescent="0.35">
      <c r="C9" s="155" t="s">
        <v>87</v>
      </c>
      <c r="D9" s="150"/>
      <c r="E9" s="150"/>
      <c r="F9" s="150"/>
    </row>
    <row r="10" spans="2:8" x14ac:dyDescent="0.35">
      <c r="D10" s="149" t="s">
        <v>41</v>
      </c>
      <c r="E10" s="148"/>
    </row>
    <row r="11" spans="2:8" x14ac:dyDescent="0.35">
      <c r="D11" s="13" t="s">
        <v>43</v>
      </c>
    </row>
    <row r="13" spans="2:8" x14ac:dyDescent="0.35">
      <c r="B13" s="131" t="s">
        <v>75</v>
      </c>
      <c r="C13" s="131"/>
      <c r="D13" s="131"/>
      <c r="E13" s="131"/>
      <c r="F13" s="131"/>
      <c r="G13" s="131"/>
      <c r="H13" s="131"/>
    </row>
    <row r="14" spans="2:8" x14ac:dyDescent="0.35">
      <c r="B14" s="131"/>
      <c r="C14" s="131"/>
      <c r="D14" s="131"/>
      <c r="E14" s="131"/>
      <c r="F14" s="131"/>
      <c r="G14" s="131"/>
      <c r="H14" s="131"/>
    </row>
    <row r="16" spans="2:8" x14ac:dyDescent="0.35">
      <c r="B16" s="140" t="s">
        <v>8</v>
      </c>
      <c r="C16" s="141"/>
      <c r="D16" s="141"/>
      <c r="E16" s="35">
        <v>30</v>
      </c>
      <c r="F16" s="36" t="s">
        <v>10</v>
      </c>
      <c r="G16" s="37">
        <f>SUM(E16*23333.333)</f>
        <v>699999.99</v>
      </c>
      <c r="H16" s="38"/>
    </row>
    <row r="17" spans="2:7" x14ac:dyDescent="0.35">
      <c r="B17" s="136" t="s">
        <v>83</v>
      </c>
      <c r="C17" s="137"/>
      <c r="D17" s="137"/>
      <c r="E17" s="138"/>
      <c r="F17" s="139"/>
      <c r="G17" s="53">
        <v>130550</v>
      </c>
    </row>
    <row r="18" spans="2:7" x14ac:dyDescent="0.35">
      <c r="B18" s="24"/>
      <c r="C18" s="21"/>
      <c r="D18" s="21"/>
      <c r="E18" s="24"/>
      <c r="F18" s="24"/>
    </row>
    <row r="19" spans="2:7" x14ac:dyDescent="0.35">
      <c r="C19" s="149" t="s">
        <v>11</v>
      </c>
      <c r="D19" s="148"/>
      <c r="E19" s="148"/>
      <c r="F19" s="148"/>
    </row>
    <row r="20" spans="2:7" ht="30" customHeight="1" x14ac:dyDescent="0.35">
      <c r="B20" s="30" t="s">
        <v>76</v>
      </c>
      <c r="C20" s="30" t="s">
        <v>13</v>
      </c>
      <c r="D20" s="30" t="s">
        <v>14</v>
      </c>
      <c r="E20" s="30" t="s">
        <v>15</v>
      </c>
      <c r="F20" s="30" t="s">
        <v>16</v>
      </c>
      <c r="G20" s="30" t="s">
        <v>17</v>
      </c>
    </row>
    <row r="21" spans="2:7" x14ac:dyDescent="0.35">
      <c r="B21" s="142"/>
      <c r="C21" s="141"/>
      <c r="D21" s="141"/>
      <c r="E21" s="141"/>
      <c r="F21" s="141"/>
      <c r="G21" s="141"/>
    </row>
    <row r="22" spans="2:7" x14ac:dyDescent="0.35">
      <c r="B22" s="31" t="s">
        <v>77</v>
      </c>
      <c r="C22" s="42">
        <v>14458</v>
      </c>
      <c r="D22" s="42">
        <v>16678</v>
      </c>
      <c r="E22" s="39">
        <v>450000</v>
      </c>
      <c r="F22" s="40">
        <v>3</v>
      </c>
      <c r="G22" s="41">
        <f t="shared" ref="G22:G29" si="0">SUM(E22*F22)</f>
        <v>1350000</v>
      </c>
    </row>
    <row r="23" spans="2:7" x14ac:dyDescent="0.35">
      <c r="B23" s="31" t="s">
        <v>77</v>
      </c>
      <c r="C23" s="42">
        <v>14410</v>
      </c>
      <c r="D23" s="42">
        <v>16579</v>
      </c>
      <c r="E23" s="39">
        <v>120000</v>
      </c>
      <c r="F23" s="40">
        <v>2</v>
      </c>
      <c r="G23" s="41">
        <f t="shared" si="0"/>
        <v>240000</v>
      </c>
    </row>
    <row r="24" spans="2:7" x14ac:dyDescent="0.35">
      <c r="B24" s="31" t="s">
        <v>77</v>
      </c>
      <c r="C24" s="42">
        <v>14462</v>
      </c>
      <c r="D24" s="42">
        <v>16698</v>
      </c>
      <c r="E24" s="43">
        <v>70000</v>
      </c>
      <c r="F24" s="40">
        <v>2</v>
      </c>
      <c r="G24" s="41">
        <f t="shared" si="0"/>
        <v>140000</v>
      </c>
    </row>
    <row r="25" spans="2:7" x14ac:dyDescent="0.35">
      <c r="B25" s="18"/>
      <c r="C25" s="18"/>
      <c r="D25" s="18"/>
      <c r="E25" s="43"/>
      <c r="F25" s="40"/>
      <c r="G25" s="41">
        <f t="shared" si="0"/>
        <v>0</v>
      </c>
    </row>
    <row r="26" spans="2:7" x14ac:dyDescent="0.35">
      <c r="B26" s="18"/>
      <c r="C26" s="18"/>
      <c r="D26" s="18"/>
      <c r="E26" s="43"/>
      <c r="F26" s="40"/>
      <c r="G26" s="41">
        <f t="shared" si="0"/>
        <v>0</v>
      </c>
    </row>
    <row r="27" spans="2:7" x14ac:dyDescent="0.35">
      <c r="B27" s="18"/>
      <c r="C27" s="18"/>
      <c r="D27" s="18"/>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43" t="s">
        <v>18</v>
      </c>
      <c r="F31" s="144"/>
      <c r="G31" s="26">
        <f>SUM(G22:G29)</f>
        <v>1730000</v>
      </c>
    </row>
    <row r="33" spans="2:8" x14ac:dyDescent="0.35">
      <c r="B33" s="135" t="s">
        <v>19</v>
      </c>
      <c r="C33" s="135"/>
      <c r="D33" s="135"/>
      <c r="E33" s="135"/>
      <c r="F33" s="134">
        <f>SUM(G16+G17+G31)</f>
        <v>2560549.9900000002</v>
      </c>
      <c r="G33" s="134"/>
    </row>
    <row r="34" spans="2:8" x14ac:dyDescent="0.35">
      <c r="B34" s="149"/>
      <c r="C34" s="150"/>
      <c r="D34" s="150"/>
      <c r="E34" s="151"/>
      <c r="F34" s="150"/>
    </row>
    <row r="35" spans="2:8" x14ac:dyDescent="0.35">
      <c r="B35" s="24"/>
      <c r="C35" s="21"/>
      <c r="D35" s="21"/>
      <c r="E35" s="44"/>
      <c r="F35" s="21"/>
    </row>
    <row r="36" spans="2:8" x14ac:dyDescent="0.35">
      <c r="B36" s="152" t="s">
        <v>20</v>
      </c>
      <c r="C36" s="153"/>
      <c r="D36" s="153"/>
      <c r="E36" s="153"/>
      <c r="F36" s="153"/>
      <c r="G36" s="144"/>
    </row>
    <row r="37" spans="2:8" x14ac:dyDescent="0.35">
      <c r="G37" s="45"/>
    </row>
    <row r="38" spans="2:8" x14ac:dyDescent="0.35">
      <c r="B38" s="132" t="s">
        <v>78</v>
      </c>
      <c r="C38" s="132"/>
      <c r="D38" s="132"/>
      <c r="E38" s="132"/>
      <c r="F38" s="132"/>
      <c r="G38" s="132"/>
      <c r="H38" s="132"/>
    </row>
    <row r="39" spans="2:8" x14ac:dyDescent="0.35">
      <c r="B39" s="132"/>
      <c r="C39" s="132"/>
      <c r="D39" s="132"/>
      <c r="E39" s="132"/>
      <c r="F39" s="132"/>
      <c r="G39" s="132"/>
      <c r="H39" s="132"/>
    </row>
    <row r="40" spans="2:8" x14ac:dyDescent="0.35">
      <c r="B40" s="132"/>
      <c r="C40" s="132"/>
      <c r="D40" s="132"/>
      <c r="E40" s="132"/>
      <c r="F40" s="132"/>
      <c r="G40" s="132"/>
      <c r="H40" s="132"/>
    </row>
    <row r="41" spans="2:8" x14ac:dyDescent="0.35">
      <c r="B41" s="24"/>
      <c r="C41" s="21"/>
      <c r="D41" s="21"/>
      <c r="E41" s="44"/>
      <c r="F41" s="21"/>
    </row>
    <row r="42" spans="2:8" x14ac:dyDescent="0.35">
      <c r="B42" s="133" t="s">
        <v>79</v>
      </c>
      <c r="C42" s="133"/>
      <c r="D42" s="133"/>
      <c r="E42" s="133"/>
      <c r="F42" s="145">
        <v>261100</v>
      </c>
      <c r="G42" s="146"/>
    </row>
    <row r="43" spans="2:8" x14ac:dyDescent="0.35">
      <c r="B43" s="133" t="s">
        <v>80</v>
      </c>
      <c r="C43" s="133"/>
      <c r="D43" s="133"/>
      <c r="E43" s="133"/>
      <c r="F43" s="145">
        <v>43628</v>
      </c>
      <c r="G43" s="146"/>
    </row>
    <row r="44" spans="2:8" x14ac:dyDescent="0.35">
      <c r="B44" s="133" t="s">
        <v>81</v>
      </c>
      <c r="C44" s="133"/>
      <c r="D44" s="133"/>
      <c r="E44" s="133"/>
      <c r="F44" s="156">
        <f>+F42+F43</f>
        <v>304728</v>
      </c>
      <c r="G44" s="157"/>
    </row>
    <row r="46" spans="2:8" x14ac:dyDescent="0.35">
      <c r="B46" s="135" t="s">
        <v>17</v>
      </c>
      <c r="C46" s="135"/>
      <c r="D46" s="135"/>
      <c r="E46" s="135"/>
      <c r="F46" s="134">
        <f>+F33-F44</f>
        <v>2255821.9900000002</v>
      </c>
      <c r="G46" s="134"/>
    </row>
    <row r="48" spans="2:8" x14ac:dyDescent="0.35">
      <c r="B48" s="154" t="s">
        <v>82</v>
      </c>
      <c r="C48" s="154"/>
      <c r="D48" s="154"/>
      <c r="E48" s="154"/>
      <c r="F48" s="154"/>
      <c r="G48" s="154"/>
    </row>
    <row r="49" spans="2:8" x14ac:dyDescent="0.35">
      <c r="B49" s="132" t="s">
        <v>85</v>
      </c>
      <c r="C49" s="132"/>
      <c r="D49" s="132"/>
      <c r="E49" s="132"/>
      <c r="F49" s="132"/>
      <c r="G49" s="132"/>
      <c r="H49" s="132"/>
    </row>
    <row r="50" spans="2:8" x14ac:dyDescent="0.35">
      <c r="B50" s="132"/>
      <c r="C50" s="132"/>
      <c r="D50" s="132"/>
      <c r="E50" s="132"/>
      <c r="F50" s="132"/>
      <c r="G50" s="132"/>
      <c r="H50" s="132"/>
    </row>
    <row r="51" spans="2:8" x14ac:dyDescent="0.35">
      <c r="B51" s="132"/>
      <c r="C51" s="132"/>
      <c r="D51" s="132"/>
      <c r="E51" s="132"/>
      <c r="F51" s="132"/>
      <c r="G51" s="132"/>
      <c r="H51" s="132"/>
    </row>
    <row r="52" spans="2:8" ht="30" customHeight="1" x14ac:dyDescent="0.35">
      <c r="B52" s="132" t="s">
        <v>84</v>
      </c>
      <c r="C52" s="132"/>
      <c r="D52" s="132"/>
      <c r="E52" s="132"/>
      <c r="F52" s="132"/>
      <c r="G52" s="132"/>
      <c r="H52" s="132"/>
    </row>
    <row r="53" spans="2:8" x14ac:dyDescent="0.35">
      <c r="B53" s="132" t="s">
        <v>86</v>
      </c>
      <c r="C53" s="132"/>
      <c r="D53" s="132"/>
      <c r="E53" s="132"/>
      <c r="F53" s="132"/>
      <c r="G53" s="132"/>
      <c r="H53" s="132"/>
    </row>
    <row r="54" spans="2:8" x14ac:dyDescent="0.35">
      <c r="B54" s="132"/>
      <c r="C54" s="132"/>
      <c r="D54" s="132"/>
      <c r="E54" s="132"/>
      <c r="F54" s="132"/>
      <c r="G54" s="132"/>
      <c r="H54" s="132"/>
    </row>
    <row r="55" spans="2:8" x14ac:dyDescent="0.35">
      <c r="B55" s="132"/>
      <c r="C55" s="132"/>
      <c r="D55" s="132"/>
      <c r="E55" s="132"/>
      <c r="F55" s="132"/>
      <c r="G55" s="132"/>
      <c r="H55" s="132"/>
    </row>
    <row r="56" spans="2:8" ht="31.5" customHeight="1" x14ac:dyDescent="0.35">
      <c r="B56" s="132"/>
      <c r="C56" s="132"/>
      <c r="D56" s="132"/>
      <c r="E56" s="132"/>
      <c r="F56" s="132"/>
      <c r="G56" s="132"/>
      <c r="H56" s="132"/>
    </row>
    <row r="59" spans="2:8" ht="8.25" customHeight="1" x14ac:dyDescent="0.35"/>
    <row r="60" spans="2:8" x14ac:dyDescent="0.35">
      <c r="C60" s="155" t="s">
        <v>40</v>
      </c>
      <c r="D60" s="150"/>
      <c r="E60" s="150"/>
      <c r="F60" s="150"/>
    </row>
    <row r="61" spans="2:8" x14ac:dyDescent="0.35">
      <c r="D61" s="149" t="s">
        <v>41</v>
      </c>
      <c r="E61" s="148"/>
    </row>
    <row r="62" spans="2:8" x14ac:dyDescent="0.35">
      <c r="C62" s="147" t="s">
        <v>42</v>
      </c>
      <c r="D62" s="148"/>
      <c r="E62" s="148"/>
      <c r="F62" s="148"/>
    </row>
    <row r="63" spans="2:8" x14ac:dyDescent="0.35">
      <c r="B63" s="149" t="s">
        <v>23</v>
      </c>
      <c r="C63" s="148"/>
      <c r="D63" s="148"/>
      <c r="E63" s="148"/>
      <c r="F63" s="148"/>
      <c r="G63" s="148"/>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1796875" defaultRowHeight="14.5" x14ac:dyDescent="0.35"/>
  <cols>
    <col min="1" max="1" width="4.81640625" customWidth="1"/>
    <col min="2" max="3" width="9.453125" customWidth="1"/>
    <col min="4" max="4" width="9.54296875" customWidth="1"/>
    <col min="5" max="5" width="10.7265625" bestFit="1" customWidth="1"/>
    <col min="6" max="6" width="9.453125" customWidth="1"/>
    <col min="7" max="7" width="10.26953125" customWidth="1"/>
    <col min="8" max="26" width="9.453125" customWidth="1"/>
  </cols>
  <sheetData>
    <row r="1" spans="2:8" x14ac:dyDescent="0.35">
      <c r="B1" t="str">
        <f>'LILIANA P'!B1</f>
        <v>SANTIAGO DE CALI 18 DE AGOSTO DE 2017</v>
      </c>
    </row>
    <row r="3" spans="2:8" x14ac:dyDescent="0.35">
      <c r="B3" t="s">
        <v>0</v>
      </c>
      <c r="D3" s="1">
        <v>3</v>
      </c>
    </row>
    <row r="5" spans="2:8" x14ac:dyDescent="0.35">
      <c r="D5" s="158" t="s">
        <v>1</v>
      </c>
      <c r="E5" s="159"/>
    </row>
    <row r="6" spans="2:8" x14ac:dyDescent="0.35">
      <c r="D6" s="158" t="s">
        <v>2</v>
      </c>
      <c r="E6" s="159"/>
    </row>
    <row r="8" spans="2:8" x14ac:dyDescent="0.35">
      <c r="D8" s="158" t="s">
        <v>3</v>
      </c>
      <c r="E8" s="159"/>
    </row>
    <row r="9" spans="2:8" x14ac:dyDescent="0.35">
      <c r="C9" s="155" t="s">
        <v>60</v>
      </c>
      <c r="D9" s="150"/>
      <c r="E9" s="150"/>
      <c r="F9" s="150"/>
    </row>
    <row r="10" spans="2:8" x14ac:dyDescent="0.35">
      <c r="D10" s="149" t="s">
        <v>59</v>
      </c>
      <c r="E10" s="159"/>
    </row>
    <row r="11" spans="2:8" x14ac:dyDescent="0.35">
      <c r="D11" s="13" t="s">
        <v>61</v>
      </c>
    </row>
    <row r="13" spans="2:8" x14ac:dyDescent="0.35">
      <c r="B13" s="13" t="s">
        <v>56</v>
      </c>
    </row>
    <row r="14" spans="2:8" x14ac:dyDescent="0.35">
      <c r="B14">
        <f>'LILIANA P'!B14</f>
        <v>0</v>
      </c>
    </row>
    <row r="16" spans="2:8" x14ac:dyDescent="0.35">
      <c r="B16" s="165" t="s">
        <v>8</v>
      </c>
      <c r="C16" s="163"/>
      <c r="D16" s="163"/>
      <c r="E16" s="3">
        <v>9</v>
      </c>
      <c r="F16" s="4" t="s">
        <v>10</v>
      </c>
      <c r="G16" s="5">
        <f>SUM(E16*23333.333)</f>
        <v>209999.99699999997</v>
      </c>
      <c r="H16" s="6"/>
    </row>
    <row r="18" spans="2:7" x14ac:dyDescent="0.35">
      <c r="C18" s="158" t="s">
        <v>11</v>
      </c>
      <c r="D18" s="159"/>
      <c r="E18" s="159"/>
      <c r="F18" s="159"/>
    </row>
    <row r="19" spans="2:7" ht="30" customHeight="1" x14ac:dyDescent="0.35">
      <c r="B19" s="7" t="s">
        <v>12</v>
      </c>
      <c r="C19" s="7" t="s">
        <v>13</v>
      </c>
      <c r="D19" s="7" t="s">
        <v>14</v>
      </c>
      <c r="E19" s="7" t="s">
        <v>15</v>
      </c>
      <c r="F19" s="7" t="s">
        <v>16</v>
      </c>
      <c r="G19" s="7" t="s">
        <v>17</v>
      </c>
    </row>
    <row r="20" spans="2:7" x14ac:dyDescent="0.35">
      <c r="B20" s="167"/>
      <c r="C20" s="141"/>
      <c r="D20" s="141"/>
      <c r="E20" s="141"/>
      <c r="F20" s="141"/>
      <c r="G20" s="141"/>
    </row>
    <row r="21" spans="2:7" x14ac:dyDescent="0.35">
      <c r="B21" s="14"/>
      <c r="C21" s="17"/>
      <c r="D21" s="17"/>
      <c r="E21" s="15">
        <v>0</v>
      </c>
      <c r="F21" s="9">
        <v>1</v>
      </c>
      <c r="G21" s="5">
        <f>SUM(E21*F21)</f>
        <v>0</v>
      </c>
    </row>
    <row r="22" spans="2:7" x14ac:dyDescent="0.35">
      <c r="B22" s="4"/>
      <c r="C22" s="4"/>
      <c r="D22" s="4"/>
      <c r="E22" s="8"/>
      <c r="F22" s="9"/>
      <c r="G22" s="5">
        <f>SUM(E22*F22)</f>
        <v>0</v>
      </c>
    </row>
    <row r="23" spans="2:7" x14ac:dyDescent="0.35">
      <c r="B23" s="4"/>
      <c r="C23" s="4"/>
      <c r="D23" s="4"/>
      <c r="E23" s="8"/>
      <c r="F23" s="9"/>
      <c r="G23" s="5">
        <f>SUM(E23*F23)</f>
        <v>0</v>
      </c>
    </row>
    <row r="25" spans="2:7" x14ac:dyDescent="0.35">
      <c r="E25" s="165" t="s">
        <v>18</v>
      </c>
      <c r="F25" s="161"/>
      <c r="G25" s="5">
        <f>SUM(G21:G23)</f>
        <v>0</v>
      </c>
    </row>
    <row r="27" spans="2:7" x14ac:dyDescent="0.35">
      <c r="B27" s="162" t="s">
        <v>19</v>
      </c>
      <c r="C27" s="163"/>
      <c r="D27" s="161"/>
      <c r="E27" s="160">
        <f>SUM(G16+G25)</f>
        <v>209999.99699999997</v>
      </c>
      <c r="F27" s="161"/>
    </row>
    <row r="28" spans="2:7" x14ac:dyDescent="0.35">
      <c r="B28" s="162"/>
      <c r="C28" s="163"/>
      <c r="D28" s="161"/>
      <c r="E28" s="160"/>
      <c r="F28" s="161"/>
    </row>
    <row r="30" spans="2:7" x14ac:dyDescent="0.35">
      <c r="B30" s="164" t="s">
        <v>20</v>
      </c>
      <c r="C30" s="163"/>
      <c r="D30" s="163"/>
      <c r="E30" s="163"/>
      <c r="F30" s="163"/>
      <c r="G30" s="161"/>
    </row>
    <row r="31" spans="2:7" x14ac:dyDescent="0.35">
      <c r="G31" s="10"/>
    </row>
    <row r="32" spans="2:7" x14ac:dyDescent="0.35">
      <c r="B32" t="s">
        <v>22</v>
      </c>
      <c r="G32" s="10"/>
    </row>
    <row r="36" spans="2:7" x14ac:dyDescent="0.35">
      <c r="C36" s="155" t="s">
        <v>60</v>
      </c>
      <c r="D36" s="150"/>
      <c r="E36" s="150"/>
      <c r="F36" s="150"/>
    </row>
    <row r="37" spans="2:7" x14ac:dyDescent="0.35">
      <c r="C37" s="147" t="s">
        <v>59</v>
      </c>
      <c r="D37" s="159"/>
      <c r="E37" s="159"/>
      <c r="F37" s="159"/>
    </row>
    <row r="38" spans="2:7" x14ac:dyDescent="0.35">
      <c r="C38" s="147" t="s">
        <v>58</v>
      </c>
      <c r="D38" s="159"/>
      <c r="E38" s="159"/>
      <c r="F38" s="159"/>
    </row>
    <row r="39" spans="2:7" x14ac:dyDescent="0.35">
      <c r="B39" s="158" t="s">
        <v>23</v>
      </c>
      <c r="C39" s="159"/>
      <c r="D39" s="159"/>
      <c r="E39" s="159"/>
      <c r="F39" s="159"/>
      <c r="G39" s="159"/>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8" t="s">
        <v>27</v>
      </c>
      <c r="D3" s="159"/>
      <c r="E3" s="159"/>
      <c r="F3" s="159"/>
      <c r="G3" s="159"/>
      <c r="H3" s="159"/>
      <c r="I3" s="159"/>
      <c r="J3" s="159"/>
      <c r="K3" s="159"/>
    </row>
    <row r="5" spans="2:11" ht="14.5" x14ac:dyDescent="0.35">
      <c r="E5" s="158" t="s">
        <v>1</v>
      </c>
      <c r="F5" s="159"/>
      <c r="G5" s="159"/>
      <c r="H5" s="159"/>
      <c r="I5" s="159"/>
    </row>
    <row r="6" spans="2:11" ht="14.5" x14ac:dyDescent="0.35">
      <c r="E6" s="158" t="s">
        <v>2</v>
      </c>
      <c r="F6" s="159"/>
      <c r="G6" s="159"/>
      <c r="H6" s="159"/>
      <c r="I6" s="159"/>
    </row>
    <row r="8" spans="2:11" ht="14.5" x14ac:dyDescent="0.35">
      <c r="E8" s="158"/>
      <c r="F8" s="159"/>
      <c r="G8" s="159"/>
      <c r="H8" s="159"/>
      <c r="I8" s="159"/>
    </row>
    <row r="9" spans="2:11" ht="14.5" x14ac:dyDescent="0.35">
      <c r="D9" s="166" t="s">
        <v>28</v>
      </c>
      <c r="E9" s="150"/>
      <c r="F9" s="150"/>
      <c r="G9" s="150"/>
      <c r="H9" s="150"/>
      <c r="I9" s="150"/>
      <c r="J9" s="150"/>
    </row>
    <row r="10" spans="2:11" ht="14.5" x14ac:dyDescent="0.35">
      <c r="E10" s="158"/>
      <c r="F10" s="159"/>
      <c r="G10" s="159"/>
      <c r="H10" s="159"/>
      <c r="I10" s="159"/>
    </row>
    <row r="11" spans="2:11" ht="14.5" x14ac:dyDescent="0.35">
      <c r="C11" s="158" t="s">
        <v>29</v>
      </c>
      <c r="D11" s="159"/>
      <c r="E11" s="159"/>
      <c r="F11" s="159"/>
      <c r="G11" s="159"/>
      <c r="H11" s="159"/>
      <c r="I11" s="159"/>
      <c r="J11" s="159"/>
      <c r="K11" s="2"/>
    </row>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7"/>
      <c r="D16" s="141"/>
      <c r="E16" s="141"/>
      <c r="F16" s="141"/>
      <c r="G16" s="141"/>
      <c r="H16" s="141"/>
      <c r="I16" s="141"/>
      <c r="J16" s="141"/>
      <c r="K16" s="141"/>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65" t="s">
        <v>18</v>
      </c>
      <c r="J33" s="161"/>
      <c r="K33" s="5">
        <f>SUM(K17:K31)</f>
        <v>0</v>
      </c>
    </row>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8" t="s">
        <v>27</v>
      </c>
      <c r="D3" s="159"/>
      <c r="E3" s="159"/>
      <c r="F3" s="159"/>
      <c r="G3" s="159"/>
      <c r="H3" s="159"/>
      <c r="I3" s="159"/>
      <c r="J3" s="159"/>
      <c r="K3" s="159"/>
    </row>
    <row r="5" spans="2:11" ht="14.5" x14ac:dyDescent="0.35">
      <c r="E5" s="158" t="s">
        <v>1</v>
      </c>
      <c r="F5" s="159"/>
      <c r="G5" s="159"/>
      <c r="H5" s="159"/>
      <c r="I5" s="159"/>
    </row>
    <row r="6" spans="2:11" ht="14.5" x14ac:dyDescent="0.35">
      <c r="E6" s="158" t="s">
        <v>2</v>
      </c>
      <c r="F6" s="159"/>
      <c r="G6" s="159"/>
      <c r="H6" s="159"/>
      <c r="I6" s="159"/>
    </row>
    <row r="8" spans="2:11" ht="14.5" x14ac:dyDescent="0.35">
      <c r="E8" s="158"/>
      <c r="F8" s="159"/>
      <c r="G8" s="159"/>
      <c r="H8" s="159"/>
      <c r="I8" s="159"/>
    </row>
    <row r="9" spans="2:11" ht="14.5" x14ac:dyDescent="0.35">
      <c r="D9" s="166" t="s">
        <v>28</v>
      </c>
      <c r="E9" s="150"/>
      <c r="F9" s="150"/>
      <c r="G9" s="150"/>
      <c r="H9" s="150"/>
      <c r="I9" s="150"/>
      <c r="J9" s="150"/>
    </row>
    <row r="10" spans="2:11" ht="14.5" x14ac:dyDescent="0.35">
      <c r="E10" s="158"/>
      <c r="F10" s="159"/>
      <c r="G10" s="159"/>
      <c r="H10" s="159"/>
      <c r="I10" s="159"/>
    </row>
    <row r="11" spans="2:11" ht="14.5" x14ac:dyDescent="0.35">
      <c r="C11" s="158" t="s">
        <v>29</v>
      </c>
      <c r="D11" s="159"/>
      <c r="E11" s="159"/>
      <c r="F11" s="159"/>
      <c r="G11" s="159"/>
      <c r="H11" s="159"/>
      <c r="I11" s="159"/>
      <c r="J11" s="159"/>
      <c r="K11" s="2"/>
    </row>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7"/>
      <c r="D16" s="141"/>
      <c r="E16" s="141"/>
      <c r="F16" s="141"/>
      <c r="G16" s="141"/>
      <c r="H16" s="141"/>
      <c r="I16" s="141"/>
      <c r="J16" s="141"/>
      <c r="K16" s="141"/>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65" t="s">
        <v>18</v>
      </c>
      <c r="J33" s="161"/>
      <c r="K33" s="5">
        <f>SUM(K17:K31)</f>
        <v>0</v>
      </c>
    </row>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8" t="s">
        <v>27</v>
      </c>
      <c r="D3" s="159"/>
      <c r="E3" s="159"/>
      <c r="F3" s="159"/>
      <c r="G3" s="159"/>
      <c r="H3" s="159"/>
      <c r="I3" s="159"/>
      <c r="J3" s="159"/>
      <c r="K3" s="159"/>
    </row>
    <row r="5" spans="2:11" ht="14.5" x14ac:dyDescent="0.35">
      <c r="E5" s="158" t="s">
        <v>1</v>
      </c>
      <c r="F5" s="159"/>
      <c r="G5" s="159"/>
      <c r="H5" s="159"/>
      <c r="I5" s="159"/>
    </row>
    <row r="6" spans="2:11" ht="14.5" x14ac:dyDescent="0.35">
      <c r="E6" s="158" t="s">
        <v>2</v>
      </c>
      <c r="F6" s="159"/>
      <c r="G6" s="159"/>
      <c r="H6" s="159"/>
      <c r="I6" s="159"/>
    </row>
    <row r="8" spans="2:11" ht="14.5" x14ac:dyDescent="0.35">
      <c r="E8" s="158"/>
      <c r="F8" s="159"/>
      <c r="G8" s="159"/>
      <c r="H8" s="159"/>
      <c r="I8" s="159"/>
    </row>
    <row r="9" spans="2:11" ht="14.5" x14ac:dyDescent="0.35">
      <c r="D9" s="166" t="s">
        <v>28</v>
      </c>
      <c r="E9" s="150"/>
      <c r="F9" s="150"/>
      <c r="G9" s="150"/>
      <c r="H9" s="150"/>
      <c r="I9" s="150"/>
      <c r="J9" s="150"/>
    </row>
    <row r="10" spans="2:11" ht="14.5" x14ac:dyDescent="0.35">
      <c r="E10" s="158"/>
      <c r="F10" s="159"/>
      <c r="G10" s="159"/>
      <c r="H10" s="159"/>
      <c r="I10" s="159"/>
    </row>
    <row r="11" spans="2:11" ht="14.5" x14ac:dyDescent="0.35">
      <c r="C11" s="158" t="s">
        <v>29</v>
      </c>
      <c r="D11" s="159"/>
      <c r="E11" s="159"/>
      <c r="F11" s="159"/>
      <c r="G11" s="159"/>
      <c r="H11" s="159"/>
      <c r="I11" s="159"/>
      <c r="J11" s="159"/>
      <c r="K11" s="2"/>
    </row>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7"/>
      <c r="D16" s="141"/>
      <c r="E16" s="141"/>
      <c r="F16" s="141"/>
      <c r="G16" s="141"/>
      <c r="H16" s="141"/>
      <c r="I16" s="141"/>
      <c r="J16" s="141"/>
      <c r="K16" s="141"/>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65" t="s">
        <v>18</v>
      </c>
      <c r="J33" s="161"/>
      <c r="K33" s="5">
        <f>SUM(K17:K31)</f>
        <v>0</v>
      </c>
    </row>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8" t="s">
        <v>27</v>
      </c>
      <c r="D3" s="159"/>
      <c r="E3" s="159"/>
      <c r="F3" s="159"/>
      <c r="G3" s="159"/>
      <c r="H3" s="159"/>
      <c r="I3" s="159"/>
      <c r="J3" s="159"/>
      <c r="K3" s="159"/>
    </row>
    <row r="5" spans="2:11" ht="14.5" x14ac:dyDescent="0.35">
      <c r="E5" s="158" t="s">
        <v>1</v>
      </c>
      <c r="F5" s="159"/>
      <c r="G5" s="159"/>
      <c r="H5" s="159"/>
      <c r="I5" s="159"/>
    </row>
    <row r="6" spans="2:11" ht="14.5" x14ac:dyDescent="0.35">
      <c r="E6" s="158" t="s">
        <v>2</v>
      </c>
      <c r="F6" s="159"/>
      <c r="G6" s="159"/>
      <c r="H6" s="159"/>
      <c r="I6" s="159"/>
    </row>
    <row r="8" spans="2:11" ht="14.5" x14ac:dyDescent="0.35">
      <c r="E8" s="158"/>
      <c r="F8" s="159"/>
      <c r="G8" s="159"/>
      <c r="H8" s="159"/>
      <c r="I8" s="159"/>
    </row>
    <row r="9" spans="2:11" ht="14.5" x14ac:dyDescent="0.35">
      <c r="D9" s="166" t="s">
        <v>28</v>
      </c>
      <c r="E9" s="150"/>
      <c r="F9" s="150"/>
      <c r="G9" s="150"/>
      <c r="H9" s="150"/>
      <c r="I9" s="150"/>
      <c r="J9" s="150"/>
    </row>
    <row r="10" spans="2:11" ht="14.5" x14ac:dyDescent="0.35">
      <c r="E10" s="158"/>
      <c r="F10" s="159"/>
      <c r="G10" s="159"/>
      <c r="H10" s="159"/>
      <c r="I10" s="159"/>
    </row>
    <row r="11" spans="2:11" ht="14.5" x14ac:dyDescent="0.35">
      <c r="C11" s="158" t="s">
        <v>29</v>
      </c>
      <c r="D11" s="159"/>
      <c r="E11" s="159"/>
      <c r="F11" s="159"/>
      <c r="G11" s="159"/>
      <c r="H11" s="159"/>
      <c r="I11" s="159"/>
      <c r="J11" s="159"/>
      <c r="K11" s="2"/>
    </row>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7"/>
      <c r="D16" s="141"/>
      <c r="E16" s="141"/>
      <c r="F16" s="141"/>
      <c r="G16" s="141"/>
      <c r="H16" s="141"/>
      <c r="I16" s="141"/>
      <c r="J16" s="141"/>
      <c r="K16" s="141"/>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65" t="s">
        <v>18</v>
      </c>
      <c r="J33" s="161"/>
      <c r="K33" s="5">
        <f>SUM(K17:K31)</f>
        <v>0</v>
      </c>
    </row>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8" t="s">
        <v>27</v>
      </c>
      <c r="D3" s="159"/>
      <c r="E3" s="159"/>
      <c r="F3" s="159"/>
      <c r="G3" s="159"/>
      <c r="H3" s="159"/>
      <c r="I3" s="159"/>
      <c r="J3" s="159"/>
      <c r="K3" s="159"/>
    </row>
    <row r="5" spans="2:11" ht="14.5" x14ac:dyDescent="0.35">
      <c r="E5" s="158" t="s">
        <v>1</v>
      </c>
      <c r="F5" s="159"/>
      <c r="G5" s="159"/>
      <c r="H5" s="159"/>
      <c r="I5" s="159"/>
    </row>
    <row r="6" spans="2:11" ht="14.5" x14ac:dyDescent="0.35">
      <c r="E6" s="158" t="s">
        <v>2</v>
      </c>
      <c r="F6" s="159"/>
      <c r="G6" s="159"/>
      <c r="H6" s="159"/>
      <c r="I6" s="159"/>
    </row>
    <row r="8" spans="2:11" ht="14.5" x14ac:dyDescent="0.35">
      <c r="E8" s="158"/>
      <c r="F8" s="159"/>
      <c r="G8" s="159"/>
      <c r="H8" s="159"/>
      <c r="I8" s="159"/>
    </row>
    <row r="9" spans="2:11" ht="14.5" x14ac:dyDescent="0.35">
      <c r="D9" s="166" t="s">
        <v>28</v>
      </c>
      <c r="E9" s="150"/>
      <c r="F9" s="150"/>
      <c r="G9" s="150"/>
      <c r="H9" s="150"/>
      <c r="I9" s="150"/>
      <c r="J9" s="150"/>
    </row>
    <row r="10" spans="2:11" ht="14.5" x14ac:dyDescent="0.35">
      <c r="E10" s="158"/>
      <c r="F10" s="159"/>
      <c r="G10" s="159"/>
      <c r="H10" s="159"/>
      <c r="I10" s="159"/>
    </row>
    <row r="11" spans="2:11" ht="14.5" x14ac:dyDescent="0.35">
      <c r="C11" s="158" t="s">
        <v>29</v>
      </c>
      <c r="D11" s="159"/>
      <c r="E11" s="159"/>
      <c r="F11" s="159"/>
      <c r="G11" s="159"/>
      <c r="H11" s="159"/>
      <c r="I11" s="159"/>
      <c r="J11" s="159"/>
      <c r="K11" s="2"/>
    </row>
    <row r="14" spans="2:11" ht="14.5" x14ac:dyDescent="0.35">
      <c r="D14" s="158" t="s">
        <v>11</v>
      </c>
      <c r="E14" s="159"/>
      <c r="F14" s="159"/>
      <c r="G14" s="159"/>
      <c r="H14" s="159"/>
      <c r="I14" s="159"/>
      <c r="J14" s="159"/>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67"/>
      <c r="D16" s="141"/>
      <c r="E16" s="141"/>
      <c r="F16" s="141"/>
      <c r="G16" s="141"/>
      <c r="H16" s="141"/>
      <c r="I16" s="141"/>
      <c r="J16" s="141"/>
      <c r="K16" s="141"/>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65" t="s">
        <v>18</v>
      </c>
      <c r="J33" s="161"/>
      <c r="K33" s="5">
        <f>SUM(K17:K31)</f>
        <v>0</v>
      </c>
    </row>
    <row r="35" spans="3:11" ht="14.5" x14ac:dyDescent="0.35">
      <c r="D35" s="158"/>
      <c r="E35" s="159"/>
      <c r="F35" s="159"/>
      <c r="G35" s="159"/>
      <c r="H35" s="159"/>
      <c r="I35" s="159"/>
      <c r="J35" s="159"/>
    </row>
    <row r="36" spans="3:11" ht="14.5" x14ac:dyDescent="0.35">
      <c r="C36" s="158"/>
      <c r="D36" s="159"/>
      <c r="E36" s="159"/>
      <c r="F36" s="159"/>
      <c r="G36" s="159"/>
      <c r="H36" s="159"/>
      <c r="I36" s="159"/>
      <c r="J36" s="159"/>
      <c r="K36" s="159"/>
    </row>
    <row r="37" spans="3:11" ht="14.5" x14ac:dyDescent="0.35">
      <c r="C37" s="158"/>
      <c r="D37" s="159"/>
      <c r="E37" s="159"/>
      <c r="F37" s="159"/>
      <c r="G37" s="159"/>
      <c r="H37" s="159"/>
      <c r="I37" s="159"/>
      <c r="J37" s="159"/>
      <c r="K37" s="159"/>
    </row>
    <row r="38" spans="3:11" ht="14.5" x14ac:dyDescent="0.35">
      <c r="C38" s="158"/>
      <c r="D38" s="159"/>
      <c r="E38" s="159"/>
      <c r="F38" s="159"/>
      <c r="G38" s="159"/>
      <c r="H38" s="159"/>
      <c r="I38" s="159"/>
      <c r="J38" s="159"/>
      <c r="K38" s="159"/>
    </row>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1796875" defaultRowHeight="15" customHeight="1" x14ac:dyDescent="0.35"/>
  <cols>
    <col min="1" max="1" width="4.81640625" customWidth="1"/>
    <col min="2" max="3" width="9.453125" customWidth="1"/>
    <col min="4" max="4" width="9.54296875" customWidth="1"/>
    <col min="5" max="26" width="9.453125" customWidth="1"/>
  </cols>
  <sheetData>
    <row r="1" spans="2:8" ht="14.5" x14ac:dyDescent="0.35">
      <c r="B1" t="s">
        <v>26</v>
      </c>
    </row>
    <row r="3" spans="2:8" ht="14.5" x14ac:dyDescent="0.35">
      <c r="B3" t="s">
        <v>0</v>
      </c>
      <c r="D3" s="1"/>
    </row>
    <row r="5" spans="2:8" ht="14.5" x14ac:dyDescent="0.35">
      <c r="D5" s="158" t="s">
        <v>1</v>
      </c>
      <c r="E5" s="159"/>
    </row>
    <row r="6" spans="2:8" ht="14.5" x14ac:dyDescent="0.35">
      <c r="D6" s="158" t="s">
        <v>2</v>
      </c>
      <c r="E6" s="159"/>
    </row>
    <row r="8" spans="2:8" ht="14.5" x14ac:dyDescent="0.35">
      <c r="D8" s="158" t="s">
        <v>3</v>
      </c>
      <c r="E8" s="159"/>
    </row>
    <row r="9" spans="2:8" ht="14.5" x14ac:dyDescent="0.35">
      <c r="C9" s="166" t="s">
        <v>34</v>
      </c>
      <c r="D9" s="150"/>
      <c r="E9" s="150"/>
      <c r="F9" s="150"/>
    </row>
    <row r="10" spans="2:8" ht="14.5" x14ac:dyDescent="0.35">
      <c r="D10" s="158" t="s">
        <v>35</v>
      </c>
      <c r="E10" s="159"/>
    </row>
    <row r="11" spans="2:8" ht="14.5" x14ac:dyDescent="0.35">
      <c r="C11" t="s">
        <v>6</v>
      </c>
    </row>
    <row r="13" spans="2:8" ht="14.5" x14ac:dyDescent="0.35">
      <c r="B13" t="s">
        <v>36</v>
      </c>
    </row>
    <row r="14" spans="2:8" ht="14.5" x14ac:dyDescent="0.35">
      <c r="B14" t="s">
        <v>37</v>
      </c>
    </row>
    <row r="16" spans="2:8" ht="14.5" x14ac:dyDescent="0.35">
      <c r="B16" s="165" t="s">
        <v>8</v>
      </c>
      <c r="C16" s="163"/>
      <c r="D16" s="163"/>
      <c r="E16" s="3">
        <v>30</v>
      </c>
      <c r="F16" s="4" t="s">
        <v>10</v>
      </c>
      <c r="G16" s="5">
        <f>SUM(E16*16666.6667)</f>
        <v>500000.00100000005</v>
      </c>
      <c r="H16" s="6"/>
    </row>
    <row r="18" spans="2:7" ht="14.5" x14ac:dyDescent="0.35">
      <c r="C18" s="158" t="s">
        <v>11</v>
      </c>
      <c r="D18" s="159"/>
      <c r="E18" s="159"/>
      <c r="F18" s="159"/>
    </row>
    <row r="19" spans="2:7" ht="30" customHeight="1" x14ac:dyDescent="0.35">
      <c r="B19" s="7" t="s">
        <v>12</v>
      </c>
      <c r="C19" s="7" t="s">
        <v>13</v>
      </c>
      <c r="D19" s="7" t="s">
        <v>14</v>
      </c>
      <c r="E19" s="7" t="s">
        <v>15</v>
      </c>
      <c r="F19" s="7" t="s">
        <v>16</v>
      </c>
      <c r="G19" s="7" t="s">
        <v>17</v>
      </c>
    </row>
    <row r="20" spans="2:7" ht="14.5" x14ac:dyDescent="0.35">
      <c r="B20" s="167"/>
      <c r="C20" s="141"/>
      <c r="D20" s="141"/>
      <c r="E20" s="141"/>
      <c r="F20" s="141"/>
      <c r="G20" s="141"/>
    </row>
    <row r="21" spans="2:7" ht="14.5" x14ac:dyDescent="0.35">
      <c r="B21" s="4"/>
      <c r="C21" s="4"/>
      <c r="D21" s="4"/>
      <c r="E21" s="8">
        <v>0</v>
      </c>
      <c r="F21" s="9">
        <v>0</v>
      </c>
      <c r="G21" s="5">
        <f t="shared" ref="G21:G28" si="0">SUM(E21*F21)</f>
        <v>0</v>
      </c>
    </row>
    <row r="22" spans="2:7" ht="14.5" x14ac:dyDescent="0.35">
      <c r="B22" s="4"/>
      <c r="C22" s="4"/>
      <c r="D22" s="4"/>
      <c r="E22" s="8">
        <v>0</v>
      </c>
      <c r="F22" s="9">
        <v>0</v>
      </c>
      <c r="G22" s="5">
        <f t="shared" si="0"/>
        <v>0</v>
      </c>
    </row>
    <row r="23" spans="2:7" ht="14.5" x14ac:dyDescent="0.35">
      <c r="B23" s="4"/>
      <c r="C23" s="4"/>
      <c r="D23" s="4"/>
      <c r="E23" s="8">
        <v>0</v>
      </c>
      <c r="F23" s="9">
        <v>0</v>
      </c>
      <c r="G23" s="5">
        <f t="shared" si="0"/>
        <v>0</v>
      </c>
    </row>
    <row r="24" spans="2:7" ht="14.5" x14ac:dyDescent="0.35">
      <c r="B24" s="4"/>
      <c r="C24" s="4"/>
      <c r="D24" s="4"/>
      <c r="E24" s="8"/>
      <c r="F24" s="9"/>
      <c r="G24" s="5">
        <f t="shared" si="0"/>
        <v>0</v>
      </c>
    </row>
    <row r="25" spans="2:7" ht="14.5" x14ac:dyDescent="0.35">
      <c r="B25" s="4"/>
      <c r="C25" s="4"/>
      <c r="D25" s="4"/>
      <c r="E25" s="8"/>
      <c r="F25" s="9"/>
      <c r="G25" s="5">
        <f t="shared" si="0"/>
        <v>0</v>
      </c>
    </row>
    <row r="26" spans="2:7" ht="14.5" x14ac:dyDescent="0.35">
      <c r="B26" s="4"/>
      <c r="C26" s="4"/>
      <c r="D26" s="4"/>
      <c r="E26" s="8"/>
      <c r="F26" s="9"/>
      <c r="G26" s="5">
        <f t="shared" si="0"/>
        <v>0</v>
      </c>
    </row>
    <row r="27" spans="2:7" ht="14.5" x14ac:dyDescent="0.35">
      <c r="B27" s="4"/>
      <c r="C27" s="4"/>
      <c r="D27" s="4"/>
      <c r="E27" s="8"/>
      <c r="F27" s="9"/>
      <c r="G27" s="5">
        <f t="shared" si="0"/>
        <v>0</v>
      </c>
    </row>
    <row r="28" spans="2:7" ht="14.5" x14ac:dyDescent="0.35">
      <c r="B28" s="4"/>
      <c r="C28" s="4"/>
      <c r="D28" s="4"/>
      <c r="E28" s="8"/>
      <c r="F28" s="9"/>
      <c r="G28" s="5">
        <f t="shared" si="0"/>
        <v>0</v>
      </c>
    </row>
    <row r="30" spans="2:7" ht="14.5" x14ac:dyDescent="0.35">
      <c r="E30" s="165" t="s">
        <v>18</v>
      </c>
      <c r="F30" s="161"/>
      <c r="G30" s="5">
        <f>SUM(G21:G28)</f>
        <v>0</v>
      </c>
    </row>
    <row r="32" spans="2:7" ht="14.5" x14ac:dyDescent="0.35">
      <c r="B32" s="162" t="s">
        <v>19</v>
      </c>
      <c r="C32" s="163"/>
      <c r="D32" s="161"/>
      <c r="E32" s="160">
        <f>SUM(G16+G30)</f>
        <v>500000.00100000005</v>
      </c>
      <c r="F32" s="161"/>
    </row>
    <row r="33" spans="2:7" ht="14.5" x14ac:dyDescent="0.35">
      <c r="B33" s="162"/>
      <c r="C33" s="163"/>
      <c r="D33" s="161"/>
      <c r="E33" s="160"/>
      <c r="F33" s="161"/>
    </row>
    <row r="35" spans="2:7" ht="14.5" x14ac:dyDescent="0.35">
      <c r="B35" s="164" t="s">
        <v>20</v>
      </c>
      <c r="C35" s="163"/>
      <c r="D35" s="163"/>
      <c r="E35" s="163"/>
      <c r="F35" s="163"/>
      <c r="G35" s="161"/>
    </row>
    <row r="36" spans="2:7" ht="14.5" x14ac:dyDescent="0.35">
      <c r="B36" t="s">
        <v>21</v>
      </c>
      <c r="G36" s="10"/>
    </row>
    <row r="37" spans="2:7" ht="14.5" x14ac:dyDescent="0.35">
      <c r="B37" t="s">
        <v>22</v>
      </c>
      <c r="G37" s="10"/>
    </row>
    <row r="44" spans="2:7" ht="14.5" x14ac:dyDescent="0.35">
      <c r="C44" s="166" t="s">
        <v>34</v>
      </c>
      <c r="D44" s="150"/>
      <c r="E44" s="150"/>
      <c r="F44" s="150"/>
    </row>
    <row r="45" spans="2:7" ht="14.5" x14ac:dyDescent="0.35">
      <c r="C45" s="158" t="s">
        <v>35</v>
      </c>
      <c r="D45" s="159"/>
      <c r="E45" s="159"/>
      <c r="F45" s="159"/>
    </row>
    <row r="46" spans="2:7" ht="14.5" x14ac:dyDescent="0.35">
      <c r="C46" s="158"/>
      <c r="D46" s="159"/>
      <c r="E46" s="159"/>
      <c r="F46" s="159"/>
    </row>
    <row r="47" spans="2:7" ht="14.5" x14ac:dyDescent="0.35">
      <c r="B47" s="158" t="s">
        <v>38</v>
      </c>
      <c r="C47" s="159"/>
      <c r="D47" s="159"/>
      <c r="E47" s="159"/>
      <c r="F47" s="159"/>
      <c r="G47" s="159"/>
    </row>
    <row r="48" spans="2:7" ht="14.5" x14ac:dyDescent="0.35">
      <c r="B48" s="158" t="s">
        <v>39</v>
      </c>
      <c r="C48" s="159"/>
      <c r="D48" s="159"/>
      <c r="E48" s="159"/>
      <c r="F48" s="159"/>
      <c r="G48" s="159"/>
    </row>
    <row r="49" spans="2:7" ht="14.5" x14ac:dyDescent="0.35">
      <c r="B49" s="158" t="s">
        <v>23</v>
      </c>
      <c r="C49" s="159"/>
      <c r="D49" s="159"/>
      <c r="E49" s="159"/>
      <c r="F49" s="159"/>
      <c r="G49" s="159"/>
    </row>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1796875" defaultRowHeight="15" customHeight="1" x14ac:dyDescent="0.35"/>
  <cols>
    <col min="1" max="1" width="4.81640625" customWidth="1"/>
    <col min="2" max="3" width="9.453125" customWidth="1"/>
    <col min="4" max="4" width="9.54296875" customWidth="1"/>
    <col min="5" max="26" width="9.453125" customWidth="1"/>
  </cols>
  <sheetData>
    <row r="1" spans="2:8" ht="14.5" x14ac:dyDescent="0.35">
      <c r="B1" t="str">
        <f>'LILIANA P'!B1</f>
        <v>SANTIAGO DE CALI 18 DE AGOSTO DE 2017</v>
      </c>
    </row>
    <row r="3" spans="2:8" ht="14.5" x14ac:dyDescent="0.35">
      <c r="B3" t="s">
        <v>0</v>
      </c>
      <c r="D3" s="1">
        <v>3</v>
      </c>
    </row>
    <row r="5" spans="2:8" ht="14.5" x14ac:dyDescent="0.35">
      <c r="D5" s="158" t="s">
        <v>1</v>
      </c>
      <c r="E5" s="159"/>
    </row>
    <row r="6" spans="2:8" ht="14.5" x14ac:dyDescent="0.35">
      <c r="D6" s="158" t="s">
        <v>2</v>
      </c>
      <c r="E6" s="159"/>
    </row>
    <row r="8" spans="2:8" ht="14.5" x14ac:dyDescent="0.35">
      <c r="D8" s="158" t="s">
        <v>3</v>
      </c>
      <c r="E8" s="159"/>
    </row>
    <row r="9" spans="2:8" ht="14.5" x14ac:dyDescent="0.35">
      <c r="C9" s="166" t="s">
        <v>4</v>
      </c>
      <c r="D9" s="150"/>
      <c r="E9" s="150"/>
      <c r="F9" s="150"/>
    </row>
    <row r="10" spans="2:8" ht="14.5" x14ac:dyDescent="0.35">
      <c r="D10" s="158" t="s">
        <v>5</v>
      </c>
      <c r="E10" s="159"/>
    </row>
    <row r="11" spans="2:8" ht="14.5" x14ac:dyDescent="0.35">
      <c r="C11" t="s">
        <v>6</v>
      </c>
    </row>
    <row r="13" spans="2:8" ht="14.5" x14ac:dyDescent="0.35">
      <c r="B13" t="s">
        <v>7</v>
      </c>
    </row>
    <row r="14" spans="2:8" ht="14.5" x14ac:dyDescent="0.35">
      <c r="B14" t="s">
        <v>9</v>
      </c>
    </row>
    <row r="16" spans="2:8" ht="14.5" x14ac:dyDescent="0.35">
      <c r="B16" s="165" t="s">
        <v>8</v>
      </c>
      <c r="C16" s="163"/>
      <c r="D16" s="163"/>
      <c r="E16" s="3">
        <v>13</v>
      </c>
      <c r="F16" s="4" t="s">
        <v>10</v>
      </c>
      <c r="G16" s="5">
        <f>SUM(E16*23333.333)</f>
        <v>303333.32899999997</v>
      </c>
      <c r="H16" s="6"/>
    </row>
    <row r="18" spans="2:7" ht="14.5" x14ac:dyDescent="0.35">
      <c r="C18" s="158" t="s">
        <v>11</v>
      </c>
      <c r="D18" s="159"/>
      <c r="E18" s="159"/>
      <c r="F18" s="159"/>
    </row>
    <row r="19" spans="2:7" ht="30" customHeight="1" x14ac:dyDescent="0.35">
      <c r="B19" s="7" t="s">
        <v>12</v>
      </c>
      <c r="C19" s="7" t="s">
        <v>13</v>
      </c>
      <c r="D19" s="7" t="s">
        <v>14</v>
      </c>
      <c r="E19" s="7" t="s">
        <v>15</v>
      </c>
      <c r="F19" s="7" t="s">
        <v>16</v>
      </c>
      <c r="G19" s="7" t="s">
        <v>17</v>
      </c>
    </row>
    <row r="20" spans="2:7" ht="14.5" x14ac:dyDescent="0.35">
      <c r="B20" s="167"/>
      <c r="C20" s="141"/>
      <c r="D20" s="141"/>
      <c r="E20" s="141"/>
      <c r="F20" s="141"/>
      <c r="G20" s="141"/>
    </row>
    <row r="21" spans="2:7" ht="14.5" x14ac:dyDescent="0.35">
      <c r="B21" s="4"/>
      <c r="C21" s="4"/>
      <c r="D21" s="4"/>
      <c r="E21" s="8">
        <v>0</v>
      </c>
      <c r="F21" s="9">
        <v>0</v>
      </c>
      <c r="G21" s="5">
        <f t="shared" ref="G21:G28" si="0">SUM(E21*F21)</f>
        <v>0</v>
      </c>
    </row>
    <row r="22" spans="2:7" ht="14.5" x14ac:dyDescent="0.35">
      <c r="B22" s="4"/>
      <c r="C22" s="4"/>
      <c r="D22" s="4"/>
      <c r="E22" s="8">
        <v>0</v>
      </c>
      <c r="F22" s="9">
        <v>0</v>
      </c>
      <c r="G22" s="5">
        <f t="shared" si="0"/>
        <v>0</v>
      </c>
    </row>
    <row r="23" spans="2:7" ht="14.5" x14ac:dyDescent="0.35">
      <c r="B23" s="4"/>
      <c r="C23" s="4"/>
      <c r="D23" s="4"/>
      <c r="E23" s="8">
        <v>0</v>
      </c>
      <c r="F23" s="9">
        <v>0</v>
      </c>
      <c r="G23" s="5">
        <f t="shared" si="0"/>
        <v>0</v>
      </c>
    </row>
    <row r="24" spans="2:7" ht="14.5" x14ac:dyDescent="0.35">
      <c r="B24" s="4"/>
      <c r="C24" s="4"/>
      <c r="D24" s="4"/>
      <c r="E24" s="8"/>
      <c r="F24" s="9"/>
      <c r="G24" s="5">
        <f t="shared" si="0"/>
        <v>0</v>
      </c>
    </row>
    <row r="25" spans="2:7" ht="14.5" x14ac:dyDescent="0.35">
      <c r="B25" s="4"/>
      <c r="C25" s="4"/>
      <c r="D25" s="4"/>
      <c r="E25" s="8"/>
      <c r="F25" s="9"/>
      <c r="G25" s="5">
        <f t="shared" si="0"/>
        <v>0</v>
      </c>
    </row>
    <row r="26" spans="2:7" ht="14.5" x14ac:dyDescent="0.35">
      <c r="B26" s="4"/>
      <c r="C26" s="4"/>
      <c r="D26" s="4"/>
      <c r="E26" s="8"/>
      <c r="F26" s="9"/>
      <c r="G26" s="5">
        <f t="shared" si="0"/>
        <v>0</v>
      </c>
    </row>
    <row r="27" spans="2:7" ht="14.5" x14ac:dyDescent="0.35">
      <c r="B27" s="4"/>
      <c r="C27" s="4"/>
      <c r="D27" s="4"/>
      <c r="E27" s="8"/>
      <c r="F27" s="9"/>
      <c r="G27" s="5">
        <f t="shared" si="0"/>
        <v>0</v>
      </c>
    </row>
    <row r="28" spans="2:7" ht="14.5" x14ac:dyDescent="0.35">
      <c r="B28" s="4"/>
      <c r="C28" s="4"/>
      <c r="D28" s="4"/>
      <c r="E28" s="8"/>
      <c r="F28" s="9"/>
      <c r="G28" s="5">
        <f t="shared" si="0"/>
        <v>0</v>
      </c>
    </row>
    <row r="30" spans="2:7" ht="14.5" x14ac:dyDescent="0.35">
      <c r="E30" s="165" t="s">
        <v>18</v>
      </c>
      <c r="F30" s="161"/>
      <c r="G30" s="5">
        <f>SUM(G21:G28)</f>
        <v>0</v>
      </c>
    </row>
    <row r="32" spans="2:7" ht="14.5" x14ac:dyDescent="0.35">
      <c r="B32" s="162" t="s">
        <v>19</v>
      </c>
      <c r="C32" s="163"/>
      <c r="D32" s="161"/>
      <c r="E32" s="160">
        <f>SUM(G16+G30)</f>
        <v>303333.32899999997</v>
      </c>
      <c r="F32" s="161"/>
    </row>
    <row r="33" spans="2:7" ht="14.5" x14ac:dyDescent="0.35">
      <c r="B33" s="162"/>
      <c r="C33" s="163"/>
      <c r="D33" s="161"/>
      <c r="E33" s="160"/>
      <c r="F33" s="161"/>
    </row>
    <row r="35" spans="2:7" ht="14.5" x14ac:dyDescent="0.35">
      <c r="B35" s="164" t="s">
        <v>20</v>
      </c>
      <c r="C35" s="163"/>
      <c r="D35" s="163"/>
      <c r="E35" s="163"/>
      <c r="F35" s="163"/>
      <c r="G35" s="161"/>
    </row>
    <row r="36" spans="2:7" ht="14.5" x14ac:dyDescent="0.35">
      <c r="B36" t="s">
        <v>21</v>
      </c>
      <c r="G36" s="10"/>
    </row>
    <row r="37" spans="2:7" ht="14.5" x14ac:dyDescent="0.35">
      <c r="B37" t="s">
        <v>22</v>
      </c>
      <c r="G37" s="10"/>
    </row>
    <row r="44" spans="2:7" ht="14.5" x14ac:dyDescent="0.35">
      <c r="C44" s="166" t="s">
        <v>4</v>
      </c>
      <c r="D44" s="150"/>
      <c r="E44" s="150"/>
      <c r="F44" s="150"/>
    </row>
    <row r="45" spans="2:7" ht="14.5" x14ac:dyDescent="0.35">
      <c r="C45" s="158" t="s">
        <v>5</v>
      </c>
      <c r="D45" s="159"/>
      <c r="E45" s="159"/>
      <c r="F45" s="159"/>
    </row>
    <row r="46" spans="2:7" ht="14.5" x14ac:dyDescent="0.35">
      <c r="B46" s="158" t="s">
        <v>24</v>
      </c>
      <c r="C46" s="159"/>
      <c r="D46" s="159"/>
      <c r="E46" s="159"/>
      <c r="F46" s="159"/>
      <c r="G46" s="159"/>
    </row>
    <row r="47" spans="2:7" ht="14.5" x14ac:dyDescent="0.35">
      <c r="B47" s="158" t="s">
        <v>25</v>
      </c>
      <c r="C47" s="159"/>
      <c r="D47" s="159"/>
      <c r="E47" s="159"/>
      <c r="F47" s="159"/>
      <c r="G47" s="159"/>
    </row>
    <row r="48" spans="2:7" ht="14.5" x14ac:dyDescent="0.35">
      <c r="B48" s="158" t="s">
        <v>23</v>
      </c>
      <c r="C48" s="159"/>
      <c r="D48" s="159"/>
      <c r="E48" s="159"/>
      <c r="F48" s="159"/>
      <c r="G48" s="159"/>
    </row>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1796875" defaultRowHeight="15" customHeight="1" x14ac:dyDescent="0.35"/>
  <cols>
    <col min="1" max="1" width="4.81640625" style="66" customWidth="1"/>
    <col min="2" max="7" width="13.1796875" style="66" customWidth="1"/>
    <col min="8" max="26" width="9.453125" style="66" customWidth="1"/>
    <col min="27" max="16384" width="15.1796875" style="66"/>
  </cols>
  <sheetData>
    <row r="1" spans="2:8" ht="14.5" x14ac:dyDescent="0.35">
      <c r="B1" s="13" t="s">
        <v>124</v>
      </c>
    </row>
    <row r="3" spans="2:8" ht="14.5" x14ac:dyDescent="0.35">
      <c r="B3" s="66" t="s">
        <v>0</v>
      </c>
      <c r="D3" s="67">
        <v>15</v>
      </c>
    </row>
    <row r="5" spans="2:8" ht="14.5" x14ac:dyDescent="0.35">
      <c r="D5" s="174" t="s">
        <v>1</v>
      </c>
      <c r="E5" s="175"/>
    </row>
    <row r="6" spans="2:8" ht="14.5" x14ac:dyDescent="0.35">
      <c r="D6" s="174" t="s">
        <v>2</v>
      </c>
      <c r="E6" s="175"/>
    </row>
    <row r="8" spans="2:8" ht="14.5" x14ac:dyDescent="0.35">
      <c r="D8" s="174" t="s">
        <v>3</v>
      </c>
      <c r="E8" s="175"/>
    </row>
    <row r="9" spans="2:8" ht="14.5" x14ac:dyDescent="0.35">
      <c r="C9" s="176" t="s">
        <v>53</v>
      </c>
      <c r="D9" s="177"/>
      <c r="E9" s="177"/>
      <c r="F9" s="177"/>
    </row>
    <row r="10" spans="2:8" ht="14.5" x14ac:dyDescent="0.35">
      <c r="D10" s="174" t="s">
        <v>92</v>
      </c>
      <c r="E10" s="175"/>
    </row>
    <row r="11" spans="2:8" ht="14.5" x14ac:dyDescent="0.35">
      <c r="D11" s="66" t="s">
        <v>72</v>
      </c>
    </row>
    <row r="13" spans="2:8" ht="15" customHeight="1" x14ac:dyDescent="0.35">
      <c r="B13" s="131" t="s">
        <v>123</v>
      </c>
      <c r="C13" s="190"/>
      <c r="D13" s="190"/>
      <c r="E13" s="190"/>
      <c r="F13" s="190"/>
      <c r="G13" s="190"/>
      <c r="H13" s="190"/>
    </row>
    <row r="14" spans="2:8" ht="14.5" x14ac:dyDescent="0.35">
      <c r="B14" s="190"/>
      <c r="C14" s="190"/>
      <c r="D14" s="190"/>
      <c r="E14" s="190"/>
      <c r="F14" s="190"/>
      <c r="G14" s="190"/>
      <c r="H14" s="190"/>
    </row>
    <row r="16" spans="2:8" ht="14.5" x14ac:dyDescent="0.35">
      <c r="B16" s="194" t="s">
        <v>8</v>
      </c>
      <c r="C16" s="169"/>
      <c r="D16" s="169"/>
      <c r="E16" s="68">
        <v>18</v>
      </c>
      <c r="F16" s="69" t="s">
        <v>10</v>
      </c>
      <c r="G16" s="70">
        <f>SUM(E16*23333.333)</f>
        <v>419999.99399999995</v>
      </c>
      <c r="H16" s="71"/>
    </row>
    <row r="17" spans="2:7" ht="14.5" x14ac:dyDescent="0.35">
      <c r="B17" s="170" t="s">
        <v>83</v>
      </c>
      <c r="C17" s="191"/>
      <c r="D17" s="191"/>
      <c r="E17" s="192"/>
      <c r="F17" s="193"/>
      <c r="G17" s="72">
        <v>105200</v>
      </c>
    </row>
    <row r="18" spans="2:7" ht="14.5" x14ac:dyDescent="0.35">
      <c r="B18" s="73"/>
      <c r="C18" s="74"/>
      <c r="D18" s="74"/>
      <c r="E18" s="73"/>
      <c r="F18" s="73"/>
    </row>
    <row r="19" spans="2:7" ht="14.5" x14ac:dyDescent="0.35">
      <c r="B19" s="170" t="s">
        <v>11</v>
      </c>
      <c r="C19" s="170"/>
      <c r="D19" s="170"/>
      <c r="E19" s="170"/>
      <c r="F19" s="170"/>
      <c r="G19" s="170"/>
    </row>
    <row r="20" spans="2:7" ht="30" customHeight="1" x14ac:dyDescent="0.35">
      <c r="B20" s="75" t="s">
        <v>76</v>
      </c>
      <c r="C20" s="76" t="s">
        <v>13</v>
      </c>
      <c r="D20" s="76" t="s">
        <v>14</v>
      </c>
      <c r="E20" s="76" t="s">
        <v>15</v>
      </c>
      <c r="F20" s="76" t="s">
        <v>16</v>
      </c>
      <c r="G20" s="76" t="s">
        <v>17</v>
      </c>
    </row>
    <row r="21" spans="2:7" ht="14.5" x14ac:dyDescent="0.35">
      <c r="B21" s="168"/>
      <c r="C21" s="169"/>
      <c r="D21" s="169"/>
      <c r="E21" s="169"/>
      <c r="F21" s="169"/>
      <c r="G21" s="169"/>
    </row>
    <row r="22" spans="2:7" ht="14.5" x14ac:dyDescent="0.35">
      <c r="B22" s="32" t="s">
        <v>77</v>
      </c>
      <c r="C22" s="65">
        <v>15296</v>
      </c>
      <c r="D22" s="65">
        <v>17921</v>
      </c>
      <c r="E22" s="84">
        <v>60000</v>
      </c>
      <c r="F22" s="78">
        <v>1</v>
      </c>
      <c r="G22" s="72">
        <f>E22*F22</f>
        <v>60000</v>
      </c>
    </row>
    <row r="23" spans="2:7" ht="14.5" x14ac:dyDescent="0.35">
      <c r="B23" s="32" t="s">
        <v>77</v>
      </c>
      <c r="C23" s="65">
        <v>15279</v>
      </c>
      <c r="D23" s="65">
        <v>17891</v>
      </c>
      <c r="E23" s="84">
        <v>110000</v>
      </c>
      <c r="F23" s="78">
        <v>1</v>
      </c>
      <c r="G23" s="72">
        <f t="shared" ref="G23:G29" si="0">E23*F23</f>
        <v>110000</v>
      </c>
    </row>
    <row r="24" spans="2:7" ht="14.5" x14ac:dyDescent="0.35">
      <c r="B24" s="32" t="s">
        <v>77</v>
      </c>
      <c r="C24" s="65">
        <v>15306</v>
      </c>
      <c r="D24" s="65">
        <v>17933</v>
      </c>
      <c r="E24" s="84">
        <v>135000</v>
      </c>
      <c r="F24" s="78">
        <v>1</v>
      </c>
      <c r="G24" s="72">
        <f t="shared" si="0"/>
        <v>135000</v>
      </c>
    </row>
    <row r="25" spans="2:7" ht="14.5" x14ac:dyDescent="0.35">
      <c r="B25" s="63" t="s">
        <v>122</v>
      </c>
      <c r="C25" s="77"/>
      <c r="D25" s="77"/>
      <c r="E25" s="79">
        <v>7500</v>
      </c>
      <c r="F25" s="78">
        <v>11</v>
      </c>
      <c r="G25" s="72">
        <f t="shared" si="0"/>
        <v>82500</v>
      </c>
    </row>
    <row r="26" spans="2:7" ht="14.5" x14ac:dyDescent="0.35">
      <c r="B26" s="32"/>
      <c r="C26" s="77"/>
      <c r="D26" s="77"/>
      <c r="E26" s="79"/>
      <c r="F26" s="78"/>
      <c r="G26" s="72">
        <f t="shared" si="0"/>
        <v>0</v>
      </c>
    </row>
    <row r="27" spans="2:7" ht="14.5" x14ac:dyDescent="0.35">
      <c r="B27" s="77"/>
      <c r="C27" s="77"/>
      <c r="D27" s="77"/>
      <c r="E27" s="79"/>
      <c r="F27" s="78"/>
      <c r="G27" s="72">
        <f t="shared" si="0"/>
        <v>0</v>
      </c>
    </row>
    <row r="28" spans="2:7" ht="14.5" x14ac:dyDescent="0.35">
      <c r="B28" s="77"/>
      <c r="C28" s="77"/>
      <c r="D28" s="77"/>
      <c r="E28" s="79"/>
      <c r="F28" s="78"/>
      <c r="G28" s="72">
        <f t="shared" si="0"/>
        <v>0</v>
      </c>
    </row>
    <row r="29" spans="2:7" ht="14.5" x14ac:dyDescent="0.35">
      <c r="B29" s="77"/>
      <c r="C29" s="77"/>
      <c r="D29" s="77"/>
      <c r="E29" s="79"/>
      <c r="F29" s="78"/>
      <c r="G29" s="72">
        <f t="shared" si="0"/>
        <v>0</v>
      </c>
    </row>
    <row r="31" spans="2:7" ht="14.5" x14ac:dyDescent="0.35">
      <c r="E31" s="188" t="s">
        <v>18</v>
      </c>
      <c r="F31" s="187"/>
      <c r="G31" s="80">
        <f>SUM(G22:G29)</f>
        <v>387500</v>
      </c>
    </row>
    <row r="33" spans="2:9" ht="14.5" x14ac:dyDescent="0.35">
      <c r="B33" s="180" t="s">
        <v>19</v>
      </c>
      <c r="C33" s="180"/>
      <c r="D33" s="180"/>
      <c r="E33" s="180"/>
      <c r="F33" s="181">
        <f>SUM(G16+G17+G31)</f>
        <v>912699.99399999995</v>
      </c>
      <c r="G33" s="181"/>
    </row>
    <row r="34" spans="2:9" ht="14.5" x14ac:dyDescent="0.35">
      <c r="B34" s="174"/>
      <c r="C34" s="177"/>
      <c r="D34" s="177"/>
      <c r="E34" s="189"/>
      <c r="F34" s="177"/>
    </row>
    <row r="35" spans="2:9" ht="14.5" x14ac:dyDescent="0.35">
      <c r="B35" s="73"/>
      <c r="C35" s="74"/>
      <c r="D35" s="74"/>
      <c r="E35" s="81"/>
      <c r="F35" s="74"/>
    </row>
    <row r="36" spans="2:9" ht="14.5" x14ac:dyDescent="0.35">
      <c r="B36" s="185" t="s">
        <v>20</v>
      </c>
      <c r="C36" s="186"/>
      <c r="D36" s="186"/>
      <c r="E36" s="186"/>
      <c r="F36" s="186"/>
      <c r="G36" s="187"/>
    </row>
    <row r="37" spans="2:9" ht="15" customHeight="1" x14ac:dyDescent="0.35">
      <c r="G37" s="82"/>
    </row>
    <row r="38" spans="2:9" ht="14.5" x14ac:dyDescent="0.35">
      <c r="B38" s="183" t="s">
        <v>78</v>
      </c>
      <c r="C38" s="183"/>
      <c r="D38" s="183"/>
      <c r="E38" s="183"/>
      <c r="F38" s="183"/>
      <c r="G38" s="183"/>
      <c r="H38" s="183"/>
    </row>
    <row r="39" spans="2:9" ht="14.5" x14ac:dyDescent="0.35">
      <c r="B39" s="183"/>
      <c r="C39" s="183"/>
      <c r="D39" s="183"/>
      <c r="E39" s="183"/>
      <c r="F39" s="183"/>
      <c r="G39" s="183"/>
      <c r="H39" s="183"/>
    </row>
    <row r="40" spans="2:9" ht="14.5" x14ac:dyDescent="0.35">
      <c r="B40" s="183"/>
      <c r="C40" s="183"/>
      <c r="D40" s="183"/>
      <c r="E40" s="183"/>
      <c r="F40" s="183"/>
      <c r="G40" s="183"/>
      <c r="H40" s="183"/>
    </row>
    <row r="41" spans="2:9" ht="14.5" x14ac:dyDescent="0.35">
      <c r="B41" s="73"/>
      <c r="C41" s="74"/>
      <c r="D41" s="74"/>
      <c r="E41" s="81"/>
      <c r="F41" s="74"/>
    </row>
    <row r="42" spans="2:9" ht="14.5" x14ac:dyDescent="0.35">
      <c r="B42" s="171" t="s">
        <v>79</v>
      </c>
      <c r="C42" s="171"/>
      <c r="D42" s="171"/>
      <c r="E42" s="171"/>
      <c r="F42" s="172">
        <v>210400</v>
      </c>
      <c r="G42" s="173"/>
    </row>
    <row r="43" spans="2:9" ht="14.5" x14ac:dyDescent="0.35">
      <c r="B43" s="171" t="s">
        <v>80</v>
      </c>
      <c r="C43" s="171"/>
      <c r="D43" s="171"/>
      <c r="E43" s="171"/>
      <c r="F43" s="172">
        <v>34699</v>
      </c>
      <c r="G43" s="173"/>
    </row>
    <row r="44" spans="2:9" ht="14.5" x14ac:dyDescent="0.35">
      <c r="B44" s="171" t="s">
        <v>81</v>
      </c>
      <c r="C44" s="171"/>
      <c r="D44" s="171"/>
      <c r="E44" s="171"/>
      <c r="F44" s="178">
        <f>+F42+F43</f>
        <v>245099</v>
      </c>
      <c r="G44" s="179"/>
    </row>
    <row r="46" spans="2:9" ht="14.5" x14ac:dyDescent="0.35">
      <c r="B46" s="180" t="s">
        <v>17</v>
      </c>
      <c r="C46" s="180"/>
      <c r="D46" s="180"/>
      <c r="E46" s="180"/>
      <c r="F46" s="181">
        <f>+F33-F44</f>
        <v>667600.99399999995</v>
      </c>
      <c r="G46" s="181"/>
    </row>
    <row r="48" spans="2:9" ht="15" customHeight="1" x14ac:dyDescent="0.35">
      <c r="B48" s="182"/>
      <c r="C48" s="182"/>
      <c r="D48" s="182"/>
      <c r="E48" s="182"/>
      <c r="F48" s="182"/>
      <c r="G48" s="182"/>
      <c r="I48" s="83"/>
    </row>
    <row r="49" spans="2:9" ht="14.5" x14ac:dyDescent="0.35">
      <c r="B49" s="183" t="s">
        <v>90</v>
      </c>
      <c r="C49" s="183"/>
      <c r="D49" s="183"/>
      <c r="E49" s="183"/>
      <c r="F49" s="183"/>
      <c r="G49" s="183"/>
      <c r="H49" s="183"/>
      <c r="I49" s="83"/>
    </row>
    <row r="50" spans="2:9" ht="64.5" customHeight="1" x14ac:dyDescent="0.35">
      <c r="B50" s="183"/>
      <c r="C50" s="183"/>
      <c r="D50" s="183"/>
      <c r="E50" s="183"/>
      <c r="F50" s="183"/>
      <c r="G50" s="183"/>
      <c r="H50" s="183"/>
      <c r="I50" s="83"/>
    </row>
    <row r="51" spans="2:9" ht="14.5" x14ac:dyDescent="0.35">
      <c r="B51" s="183"/>
      <c r="C51" s="183"/>
      <c r="D51" s="183"/>
      <c r="E51" s="183"/>
      <c r="F51" s="183"/>
      <c r="G51" s="183"/>
      <c r="H51" s="183"/>
    </row>
    <row r="52" spans="2:9" ht="14.5" x14ac:dyDescent="0.35">
      <c r="B52" s="83"/>
      <c r="C52" s="83"/>
      <c r="D52" s="83"/>
      <c r="E52" s="83"/>
      <c r="F52" s="83"/>
      <c r="G52" s="83"/>
      <c r="H52" s="83"/>
    </row>
    <row r="53" spans="2:9" ht="14.5" x14ac:dyDescent="0.35">
      <c r="B53" s="83"/>
      <c r="C53" s="83"/>
      <c r="D53" s="83"/>
      <c r="E53" s="83"/>
      <c r="F53" s="83"/>
      <c r="G53" s="83"/>
      <c r="H53" s="83"/>
    </row>
    <row r="54" spans="2:9" ht="14.5" x14ac:dyDescent="0.35">
      <c r="B54" s="83"/>
      <c r="C54" s="83"/>
      <c r="D54" s="83"/>
      <c r="E54" s="83"/>
      <c r="F54" s="83"/>
      <c r="G54" s="83"/>
      <c r="H54" s="83"/>
    </row>
    <row r="55" spans="2:9" ht="14.5" x14ac:dyDescent="0.35">
      <c r="B55" s="83"/>
      <c r="C55" s="83"/>
      <c r="D55" s="83"/>
      <c r="E55" s="83"/>
      <c r="F55" s="83"/>
      <c r="G55" s="83"/>
      <c r="H55" s="83"/>
    </row>
    <row r="56" spans="2:9" ht="14.5" x14ac:dyDescent="0.35">
      <c r="C56" s="176" t="s">
        <v>53</v>
      </c>
      <c r="D56" s="177"/>
      <c r="E56" s="177"/>
      <c r="F56" s="177"/>
    </row>
    <row r="57" spans="2:9" ht="14.5" x14ac:dyDescent="0.35">
      <c r="C57" s="174" t="s">
        <v>92</v>
      </c>
      <c r="D57" s="175"/>
      <c r="E57" s="175"/>
      <c r="F57" s="175"/>
    </row>
    <row r="58" spans="2:9" ht="14.5" x14ac:dyDescent="0.35">
      <c r="C58" s="184" t="s">
        <v>55</v>
      </c>
      <c r="D58" s="175"/>
      <c r="E58" s="175"/>
      <c r="F58" s="175"/>
    </row>
    <row r="59" spans="2:9" ht="14.5" x14ac:dyDescent="0.35">
      <c r="B59" s="174" t="s">
        <v>23</v>
      </c>
      <c r="C59" s="175"/>
      <c r="D59" s="175"/>
      <c r="E59" s="175"/>
      <c r="F59" s="175"/>
      <c r="G59" s="175"/>
    </row>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51" priority="7">
      <formula>$K22="Por Fuera"</formula>
    </cfRule>
    <cfRule type="expression" dxfId="50" priority="8" stopIfTrue="1">
      <formula>$AV22="NO ENTRA"</formula>
    </cfRule>
  </conditionalFormatting>
  <conditionalFormatting sqref="C22:E24">
    <cfRule type="expression" dxfId="49" priority="1">
      <formula>$AV22="ENTRA"</formula>
    </cfRule>
  </conditionalFormatting>
  <conditionalFormatting sqref="E22">
    <cfRule type="expression" dxfId="48" priority="4">
      <formula>$K22="Por Fuera"</formula>
    </cfRule>
    <cfRule type="expression" dxfId="47" priority="5" stopIfTrue="1">
      <formula>$AV22="NO ENTRA"</formula>
    </cfRule>
  </conditionalFormatting>
  <conditionalFormatting sqref="E23:E24">
    <cfRule type="expression" dxfId="46"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1796875" defaultRowHeight="15" customHeight="1" x14ac:dyDescent="0.35"/>
  <cols>
    <col min="1" max="1" width="4.81640625" style="13" customWidth="1"/>
    <col min="2" max="2" width="13.1796875" style="13" customWidth="1"/>
    <col min="3" max="3" width="13.26953125" style="13" customWidth="1"/>
    <col min="4" max="4" width="19" style="13" customWidth="1"/>
    <col min="5" max="7" width="13.1796875" style="13" customWidth="1"/>
    <col min="8" max="26" width="9.453125" style="13" customWidth="1"/>
    <col min="27" max="16384" width="15.1796875" style="13"/>
  </cols>
  <sheetData>
    <row r="1" spans="2:8" ht="14.5" x14ac:dyDescent="0.35">
      <c r="B1" s="13" t="s">
        <v>99</v>
      </c>
    </row>
    <row r="3" spans="2:8" ht="14.5" x14ac:dyDescent="0.35">
      <c r="B3" s="13" t="s">
        <v>0</v>
      </c>
      <c r="D3" s="34">
        <v>4</v>
      </c>
    </row>
    <row r="5" spans="2:8" ht="14.5" x14ac:dyDescent="0.35">
      <c r="D5" s="149" t="s">
        <v>1</v>
      </c>
      <c r="E5" s="148"/>
    </row>
    <row r="6" spans="2:8" ht="14.5" x14ac:dyDescent="0.35">
      <c r="D6" s="149" t="s">
        <v>2</v>
      </c>
      <c r="E6" s="148"/>
    </row>
    <row r="8" spans="2:8" ht="14.5" x14ac:dyDescent="0.35">
      <c r="D8" s="149" t="s">
        <v>3</v>
      </c>
      <c r="E8" s="148"/>
    </row>
    <row r="9" spans="2:8" ht="14.5" x14ac:dyDescent="0.35">
      <c r="C9" s="155" t="s">
        <v>100</v>
      </c>
      <c r="D9" s="150"/>
      <c r="E9" s="150"/>
      <c r="F9" s="150"/>
    </row>
    <row r="10" spans="2:8" ht="14.5" x14ac:dyDescent="0.35">
      <c r="D10" s="149" t="s">
        <v>101</v>
      </c>
      <c r="E10" s="148"/>
    </row>
    <row r="11" spans="2:8" ht="14.5" x14ac:dyDescent="0.35">
      <c r="D11" s="13" t="s">
        <v>61</v>
      </c>
    </row>
    <row r="13" spans="2:8" ht="15" customHeight="1" x14ac:dyDescent="0.35">
      <c r="B13" s="131" t="s">
        <v>109</v>
      </c>
      <c r="C13" s="131"/>
      <c r="D13" s="131"/>
      <c r="E13" s="131"/>
      <c r="F13" s="131"/>
      <c r="G13" s="131"/>
      <c r="H13" s="131"/>
    </row>
    <row r="14" spans="2:8" ht="14.5" x14ac:dyDescent="0.35">
      <c r="B14" s="131"/>
      <c r="C14" s="131"/>
      <c r="D14" s="131"/>
      <c r="E14" s="131"/>
      <c r="F14" s="131"/>
      <c r="G14" s="131"/>
      <c r="H14" s="131"/>
    </row>
    <row r="16" spans="2:8" ht="14.5" x14ac:dyDescent="0.35">
      <c r="B16" s="140" t="s">
        <v>8</v>
      </c>
      <c r="C16" s="141"/>
      <c r="D16" s="141"/>
      <c r="E16" s="35">
        <v>5</v>
      </c>
      <c r="F16" s="36" t="s">
        <v>10</v>
      </c>
      <c r="G16" s="37">
        <f>SUM(E16*23333.333)</f>
        <v>116666.66499999999</v>
      </c>
      <c r="H16" s="38"/>
    </row>
    <row r="17" spans="2:7" ht="14.5" x14ac:dyDescent="0.35">
      <c r="B17" s="136" t="s">
        <v>83</v>
      </c>
      <c r="C17" s="137"/>
      <c r="D17" s="137"/>
      <c r="E17" s="138"/>
      <c r="F17" s="139"/>
      <c r="G17" s="53">
        <v>105200</v>
      </c>
    </row>
    <row r="18" spans="2:7" ht="14.5" x14ac:dyDescent="0.35">
      <c r="B18" s="24"/>
      <c r="C18" s="21"/>
      <c r="D18" s="21"/>
      <c r="E18" s="24"/>
      <c r="F18" s="24"/>
    </row>
    <row r="19" spans="2:7" ht="14.5" x14ac:dyDescent="0.35">
      <c r="B19" s="136" t="s">
        <v>11</v>
      </c>
      <c r="C19" s="136"/>
      <c r="D19" s="136"/>
      <c r="E19" s="136"/>
      <c r="F19" s="136"/>
      <c r="G19" s="136"/>
    </row>
    <row r="20" spans="2:7" ht="30" customHeight="1" x14ac:dyDescent="0.35">
      <c r="B20" s="49" t="s">
        <v>76</v>
      </c>
      <c r="C20" s="50" t="s">
        <v>13</v>
      </c>
      <c r="D20" s="50" t="s">
        <v>14</v>
      </c>
      <c r="E20" s="50" t="s">
        <v>15</v>
      </c>
      <c r="F20" s="50" t="s">
        <v>16</v>
      </c>
      <c r="G20" s="50" t="s">
        <v>17</v>
      </c>
    </row>
    <row r="21" spans="2:7" ht="14.5" x14ac:dyDescent="0.35">
      <c r="B21" s="142"/>
      <c r="C21" s="141"/>
      <c r="D21" s="141"/>
      <c r="E21" s="141"/>
      <c r="F21" s="141"/>
      <c r="G21" s="141"/>
    </row>
    <row r="22" spans="2:7" ht="14.5" x14ac:dyDescent="0.35">
      <c r="B22" s="32"/>
      <c r="C22" s="58"/>
      <c r="D22" s="58"/>
      <c r="E22" s="60"/>
      <c r="F22" s="52"/>
      <c r="G22" s="53">
        <f>E22*F22</f>
        <v>0</v>
      </c>
    </row>
    <row r="23" spans="2:7" ht="14.5" x14ac:dyDescent="0.35">
      <c r="B23" s="32"/>
      <c r="C23" s="62"/>
      <c r="D23" s="62"/>
      <c r="E23" s="60"/>
      <c r="F23" s="52"/>
      <c r="G23" s="53">
        <f t="shared" ref="G23:G29" si="0">E23*F23</f>
        <v>0</v>
      </c>
    </row>
    <row r="24" spans="2:7" ht="14.5" x14ac:dyDescent="0.35">
      <c r="B24" s="32"/>
      <c r="C24" s="61"/>
      <c r="D24" s="61"/>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1" spans="2:7" ht="14.5" x14ac:dyDescent="0.35">
      <c r="E31" s="143" t="s">
        <v>18</v>
      </c>
      <c r="F31" s="144"/>
      <c r="G31" s="26">
        <f>SUM(G22:G29)</f>
        <v>0</v>
      </c>
    </row>
    <row r="33" spans="2:8" ht="14.5" x14ac:dyDescent="0.35">
      <c r="B33" s="135" t="s">
        <v>19</v>
      </c>
      <c r="C33" s="135"/>
      <c r="D33" s="135"/>
      <c r="E33" s="135"/>
      <c r="F33" s="134">
        <f>SUM(G16+G17+G31)</f>
        <v>221866.66499999998</v>
      </c>
      <c r="G33" s="134"/>
    </row>
    <row r="34" spans="2:8" ht="14.5" x14ac:dyDescent="0.35">
      <c r="B34" s="149"/>
      <c r="C34" s="150"/>
      <c r="D34" s="150"/>
      <c r="E34" s="151"/>
      <c r="F34" s="150"/>
    </row>
    <row r="35" spans="2:8" ht="14.5" x14ac:dyDescent="0.35">
      <c r="B35" s="24"/>
      <c r="C35" s="21"/>
      <c r="D35" s="21"/>
      <c r="E35" s="44"/>
      <c r="F35" s="21"/>
    </row>
    <row r="36" spans="2:8" ht="14.5" x14ac:dyDescent="0.35">
      <c r="B36" s="152" t="s">
        <v>20</v>
      </c>
      <c r="C36" s="153"/>
      <c r="D36" s="153"/>
      <c r="E36" s="153"/>
      <c r="F36" s="153"/>
      <c r="G36" s="144"/>
    </row>
    <row r="37" spans="2:8" ht="14.5" x14ac:dyDescent="0.35">
      <c r="G37" s="45"/>
    </row>
    <row r="38" spans="2:8" ht="15" customHeight="1" x14ac:dyDescent="0.35">
      <c r="B38" s="132" t="s">
        <v>78</v>
      </c>
      <c r="C38" s="132"/>
      <c r="D38" s="132"/>
      <c r="E38" s="132"/>
      <c r="F38" s="132"/>
      <c r="G38" s="132"/>
      <c r="H38" s="132"/>
    </row>
    <row r="39" spans="2:8" ht="14.5" x14ac:dyDescent="0.35">
      <c r="B39" s="132"/>
      <c r="C39" s="132"/>
      <c r="D39" s="132"/>
      <c r="E39" s="132"/>
      <c r="F39" s="132"/>
      <c r="G39" s="132"/>
      <c r="H39" s="132"/>
    </row>
    <row r="40" spans="2:8" ht="14.5" x14ac:dyDescent="0.35">
      <c r="B40" s="132"/>
      <c r="C40" s="132"/>
      <c r="D40" s="132"/>
      <c r="E40" s="132"/>
      <c r="F40" s="132"/>
      <c r="G40" s="132"/>
      <c r="H40" s="132"/>
    </row>
    <row r="41" spans="2:8" ht="14.5" x14ac:dyDescent="0.35">
      <c r="B41" s="24"/>
      <c r="C41" s="21"/>
      <c r="D41" s="21"/>
      <c r="E41" s="44"/>
      <c r="F41" s="21"/>
    </row>
    <row r="42" spans="2:8" ht="14.5" x14ac:dyDescent="0.35">
      <c r="B42" s="133" t="s">
        <v>79</v>
      </c>
      <c r="C42" s="133"/>
      <c r="D42" s="133"/>
      <c r="E42" s="133"/>
      <c r="F42" s="145">
        <v>210400</v>
      </c>
      <c r="G42" s="146"/>
    </row>
    <row r="43" spans="2:8" ht="14.5" x14ac:dyDescent="0.35">
      <c r="B43" s="133" t="s">
        <v>80</v>
      </c>
      <c r="C43" s="133"/>
      <c r="D43" s="133"/>
      <c r="E43" s="133"/>
      <c r="F43" s="145">
        <v>0</v>
      </c>
      <c r="G43" s="146"/>
    </row>
    <row r="44" spans="2:8" ht="14.5" x14ac:dyDescent="0.35">
      <c r="B44" s="133" t="s">
        <v>81</v>
      </c>
      <c r="C44" s="133"/>
      <c r="D44" s="133"/>
      <c r="E44" s="133"/>
      <c r="F44" s="156">
        <f>+F42+F43</f>
        <v>210400</v>
      </c>
      <c r="G44" s="157"/>
    </row>
    <row r="46" spans="2:8" ht="14.5" x14ac:dyDescent="0.35">
      <c r="B46" s="135" t="s">
        <v>17</v>
      </c>
      <c r="C46" s="135"/>
      <c r="D46" s="135"/>
      <c r="E46" s="135"/>
      <c r="F46" s="134">
        <f>+F33-F44</f>
        <v>11466.664999999979</v>
      </c>
      <c r="G46" s="134"/>
    </row>
    <row r="48" spans="2:8" ht="14.5" x14ac:dyDescent="0.35">
      <c r="B48" s="154"/>
      <c r="C48" s="154"/>
      <c r="D48" s="154"/>
      <c r="E48" s="154"/>
      <c r="F48" s="154"/>
      <c r="G48" s="154"/>
    </row>
    <row r="49" spans="2:9" ht="15" customHeight="1" x14ac:dyDescent="0.35">
      <c r="B49" s="132" t="s">
        <v>90</v>
      </c>
      <c r="C49" s="132"/>
      <c r="D49" s="132"/>
      <c r="E49" s="132"/>
      <c r="F49" s="132"/>
      <c r="G49" s="132"/>
      <c r="H49" s="132"/>
      <c r="I49" s="33"/>
    </row>
    <row r="50" spans="2:9" ht="14.5" x14ac:dyDescent="0.35">
      <c r="B50" s="132"/>
      <c r="C50" s="132"/>
      <c r="D50" s="132"/>
      <c r="E50" s="132"/>
      <c r="F50" s="132"/>
      <c r="G50" s="132"/>
      <c r="H50" s="132"/>
      <c r="I50" s="33"/>
    </row>
    <row r="51" spans="2:9" ht="66" customHeight="1" x14ac:dyDescent="0.35">
      <c r="B51" s="132"/>
      <c r="C51" s="132"/>
      <c r="D51" s="132"/>
      <c r="E51" s="132"/>
      <c r="F51" s="132"/>
      <c r="G51" s="132"/>
      <c r="H51" s="132"/>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55" t="s">
        <v>100</v>
      </c>
      <c r="D56" s="150"/>
      <c r="E56" s="150"/>
      <c r="F56" s="150"/>
    </row>
    <row r="57" spans="2:9" ht="14.5" x14ac:dyDescent="0.35">
      <c r="D57" s="149" t="s">
        <v>101</v>
      </c>
      <c r="E57" s="148"/>
    </row>
    <row r="58" spans="2:9" ht="14.5" x14ac:dyDescent="0.35">
      <c r="C58" s="147" t="s">
        <v>103</v>
      </c>
      <c r="D58" s="148"/>
      <c r="E58" s="148"/>
      <c r="F58" s="148"/>
    </row>
    <row r="59" spans="2:9" ht="14.5" x14ac:dyDescent="0.35">
      <c r="B59" s="149" t="s">
        <v>23</v>
      </c>
      <c r="C59" s="148"/>
      <c r="D59" s="148"/>
      <c r="E59" s="148"/>
      <c r="F59" s="148"/>
      <c r="G59" s="148"/>
    </row>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5" priority="1">
      <formula>$AV22="ENTRA"</formula>
    </cfRule>
    <cfRule type="expression" dxfId="44" priority="2">
      <formula>$K22="Por Fuera"</formula>
    </cfRule>
    <cfRule type="expression" dxfId="43"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119</v>
      </c>
    </row>
    <row r="3" spans="2:8" ht="14.5" x14ac:dyDescent="0.35">
      <c r="B3" s="13" t="s">
        <v>0</v>
      </c>
      <c r="D3" s="34">
        <v>2</v>
      </c>
    </row>
    <row r="5" spans="2:8" ht="14.5" x14ac:dyDescent="0.35">
      <c r="D5" s="149" t="s">
        <v>1</v>
      </c>
      <c r="E5" s="148"/>
    </row>
    <row r="6" spans="2:8" ht="14.5" x14ac:dyDescent="0.35">
      <c r="D6" s="149" t="s">
        <v>2</v>
      </c>
      <c r="E6" s="148"/>
    </row>
    <row r="8" spans="2:8" ht="14.5" x14ac:dyDescent="0.35">
      <c r="D8" s="149" t="s">
        <v>3</v>
      </c>
      <c r="E8" s="148"/>
    </row>
    <row r="9" spans="2:8" ht="14.5" x14ac:dyDescent="0.35">
      <c r="C9" s="155" t="s">
        <v>112</v>
      </c>
      <c r="D9" s="150"/>
      <c r="E9" s="150"/>
      <c r="F9" s="150"/>
    </row>
    <row r="10" spans="2:8" ht="14.5" x14ac:dyDescent="0.35">
      <c r="D10" s="149" t="s">
        <v>113</v>
      </c>
      <c r="E10" s="148"/>
    </row>
    <row r="11" spans="2:8" ht="14.5" x14ac:dyDescent="0.35">
      <c r="D11" s="13" t="s">
        <v>117</v>
      </c>
    </row>
    <row r="13" spans="2:8" ht="15" customHeight="1" x14ac:dyDescent="0.35">
      <c r="B13" s="131" t="s">
        <v>118</v>
      </c>
      <c r="C13" s="131"/>
      <c r="D13" s="131"/>
      <c r="E13" s="131"/>
      <c r="F13" s="131"/>
      <c r="G13" s="131"/>
      <c r="H13" s="131"/>
    </row>
    <row r="14" spans="2:8" ht="14.5" x14ac:dyDescent="0.35">
      <c r="B14" s="131"/>
      <c r="C14" s="131"/>
      <c r="D14" s="131"/>
      <c r="E14" s="131"/>
      <c r="F14" s="131"/>
      <c r="G14" s="131"/>
      <c r="H14" s="131"/>
    </row>
    <row r="16" spans="2:8" ht="14.5" x14ac:dyDescent="0.35">
      <c r="B16" s="140" t="s">
        <v>8</v>
      </c>
      <c r="C16" s="141"/>
      <c r="D16" s="141"/>
      <c r="E16" s="35">
        <v>9</v>
      </c>
      <c r="F16" s="36" t="s">
        <v>10</v>
      </c>
      <c r="G16" s="37">
        <f>SUM(E16*23333.333)</f>
        <v>209999.99699999997</v>
      </c>
      <c r="H16" s="38"/>
    </row>
    <row r="17" spans="2:7" ht="14.5" x14ac:dyDescent="0.35">
      <c r="B17" s="136" t="s">
        <v>83</v>
      </c>
      <c r="C17" s="137"/>
      <c r="D17" s="137"/>
      <c r="E17" s="138"/>
      <c r="F17" s="139"/>
      <c r="G17" s="53">
        <v>105200</v>
      </c>
    </row>
    <row r="18" spans="2:7" ht="14.5" x14ac:dyDescent="0.35">
      <c r="B18" s="24"/>
      <c r="C18" s="21"/>
      <c r="D18" s="21"/>
      <c r="E18" s="24"/>
      <c r="F18" s="24"/>
    </row>
    <row r="19" spans="2:7" ht="14.5" x14ac:dyDescent="0.35">
      <c r="B19" s="136" t="s">
        <v>11</v>
      </c>
      <c r="C19" s="136"/>
      <c r="D19" s="136"/>
      <c r="E19" s="136"/>
      <c r="F19" s="136"/>
      <c r="G19" s="136"/>
    </row>
    <row r="20" spans="2:7" ht="30" customHeight="1" x14ac:dyDescent="0.35">
      <c r="B20" s="49" t="s">
        <v>76</v>
      </c>
      <c r="C20" s="50" t="s">
        <v>13</v>
      </c>
      <c r="D20" s="50" t="s">
        <v>14</v>
      </c>
      <c r="E20" s="50" t="s">
        <v>15</v>
      </c>
      <c r="F20" s="50" t="s">
        <v>16</v>
      </c>
      <c r="G20" s="50" t="s">
        <v>17</v>
      </c>
    </row>
    <row r="21" spans="2:7" ht="14.5" x14ac:dyDescent="0.35">
      <c r="B21" s="142"/>
      <c r="C21" s="141"/>
      <c r="D21" s="141"/>
      <c r="E21" s="141"/>
      <c r="F21" s="141"/>
      <c r="G21" s="141"/>
    </row>
    <row r="22" spans="2:7" ht="14.5" x14ac:dyDescent="0.35">
      <c r="B22" s="32"/>
      <c r="C22" s="56"/>
      <c r="D22" s="56"/>
      <c r="E22" s="51"/>
      <c r="F22" s="52"/>
      <c r="G22" s="53">
        <f>E22*F22</f>
        <v>0</v>
      </c>
    </row>
    <row r="23" spans="2:7" ht="14.5" x14ac:dyDescent="0.35">
      <c r="B23" s="32"/>
      <c r="C23" s="56"/>
      <c r="D23" s="56"/>
      <c r="E23" s="51"/>
      <c r="F23" s="52"/>
      <c r="G23" s="53">
        <f t="shared" ref="G23:G29" si="0">E23*F23</f>
        <v>0</v>
      </c>
    </row>
    <row r="24" spans="2:7" ht="14.5" x14ac:dyDescent="0.35">
      <c r="B24" s="32"/>
      <c r="C24" s="55"/>
      <c r="D24" s="55"/>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1" spans="2:7" ht="14.5" x14ac:dyDescent="0.35">
      <c r="E31" s="143" t="s">
        <v>18</v>
      </c>
      <c r="F31" s="144"/>
      <c r="G31" s="26">
        <f>SUM(G22:G29)</f>
        <v>0</v>
      </c>
    </row>
    <row r="33" spans="2:8" ht="14.5" x14ac:dyDescent="0.35">
      <c r="B33" s="135" t="s">
        <v>19</v>
      </c>
      <c r="C33" s="135"/>
      <c r="D33" s="135"/>
      <c r="E33" s="135"/>
      <c r="F33" s="134">
        <f>SUM(G16+G17+G31)</f>
        <v>315199.99699999997</v>
      </c>
      <c r="G33" s="134"/>
    </row>
    <row r="34" spans="2:8" ht="14.5" x14ac:dyDescent="0.35">
      <c r="B34" s="149"/>
      <c r="C34" s="150"/>
      <c r="D34" s="150"/>
      <c r="E34" s="151"/>
      <c r="F34" s="150"/>
    </row>
    <row r="35" spans="2:8" ht="14.5" x14ac:dyDescent="0.35">
      <c r="B35" s="24"/>
      <c r="C35" s="21"/>
      <c r="D35" s="21"/>
      <c r="E35" s="44"/>
      <c r="F35" s="21"/>
    </row>
    <row r="36" spans="2:8" ht="14.5" x14ac:dyDescent="0.35">
      <c r="B36" s="152" t="s">
        <v>20</v>
      </c>
      <c r="C36" s="153"/>
      <c r="D36" s="153"/>
      <c r="E36" s="153"/>
      <c r="F36" s="153"/>
      <c r="G36" s="144"/>
    </row>
    <row r="37" spans="2:8" ht="14.5" x14ac:dyDescent="0.35">
      <c r="G37" s="45"/>
    </row>
    <row r="38" spans="2:8" ht="15" customHeight="1" x14ac:dyDescent="0.35">
      <c r="B38" s="132" t="s">
        <v>78</v>
      </c>
      <c r="C38" s="132"/>
      <c r="D38" s="132"/>
      <c r="E38" s="132"/>
      <c r="F38" s="132"/>
      <c r="G38" s="132"/>
      <c r="H38" s="132"/>
    </row>
    <row r="39" spans="2:8" ht="14.5" x14ac:dyDescent="0.35">
      <c r="B39" s="132"/>
      <c r="C39" s="132"/>
      <c r="D39" s="132"/>
      <c r="E39" s="132"/>
      <c r="F39" s="132"/>
      <c r="G39" s="132"/>
      <c r="H39" s="132"/>
    </row>
    <row r="40" spans="2:8" ht="14.5" x14ac:dyDescent="0.35">
      <c r="B40" s="132"/>
      <c r="C40" s="132"/>
      <c r="D40" s="132"/>
      <c r="E40" s="132"/>
      <c r="F40" s="132"/>
      <c r="G40" s="132"/>
      <c r="H40" s="132"/>
    </row>
    <row r="41" spans="2:8" ht="14.5" x14ac:dyDescent="0.35">
      <c r="B41" s="24"/>
      <c r="C41" s="21"/>
      <c r="D41" s="21"/>
      <c r="E41" s="44"/>
      <c r="F41" s="21"/>
    </row>
    <row r="42" spans="2:8" ht="14.5" x14ac:dyDescent="0.35">
      <c r="B42" s="133" t="s">
        <v>79</v>
      </c>
      <c r="C42" s="133"/>
      <c r="D42" s="133"/>
      <c r="E42" s="133"/>
      <c r="F42" s="145">
        <v>210400</v>
      </c>
      <c r="G42" s="146"/>
    </row>
    <row r="43" spans="2:8" ht="14.5" x14ac:dyDescent="0.35">
      <c r="B43" s="133" t="s">
        <v>80</v>
      </c>
      <c r="C43" s="133"/>
      <c r="D43" s="133"/>
      <c r="E43" s="133"/>
      <c r="F43" s="145">
        <v>32762</v>
      </c>
      <c r="G43" s="146"/>
    </row>
    <row r="44" spans="2:8" ht="14.5" x14ac:dyDescent="0.35">
      <c r="B44" s="133" t="s">
        <v>81</v>
      </c>
      <c r="C44" s="133"/>
      <c r="D44" s="133"/>
      <c r="E44" s="133"/>
      <c r="F44" s="156">
        <f>+F42+F43</f>
        <v>243162</v>
      </c>
      <c r="G44" s="157"/>
    </row>
    <row r="46" spans="2:8" ht="14.5" x14ac:dyDescent="0.35">
      <c r="B46" s="135" t="s">
        <v>17</v>
      </c>
      <c r="C46" s="135"/>
      <c r="D46" s="135"/>
      <c r="E46" s="135"/>
      <c r="F46" s="134">
        <f>+F33-F44</f>
        <v>72037.996999999974</v>
      </c>
      <c r="G46" s="134"/>
    </row>
    <row r="48" spans="2:8" ht="14.5" x14ac:dyDescent="0.35">
      <c r="B48" s="154"/>
      <c r="C48" s="154"/>
      <c r="D48" s="154"/>
      <c r="E48" s="154"/>
      <c r="F48" s="154"/>
      <c r="G48" s="154"/>
    </row>
    <row r="49" spans="2:9" ht="15" customHeight="1" x14ac:dyDescent="0.35">
      <c r="B49" s="132" t="s">
        <v>90</v>
      </c>
      <c r="C49" s="132"/>
      <c r="D49" s="132"/>
      <c r="E49" s="132"/>
      <c r="F49" s="132"/>
      <c r="G49" s="132"/>
      <c r="H49" s="132"/>
      <c r="I49" s="33"/>
    </row>
    <row r="50" spans="2:9" ht="14.5" x14ac:dyDescent="0.35">
      <c r="B50" s="132"/>
      <c r="C50" s="132"/>
      <c r="D50" s="132"/>
      <c r="E50" s="132"/>
      <c r="F50" s="132"/>
      <c r="G50" s="132"/>
      <c r="H50" s="132"/>
      <c r="I50" s="33"/>
    </row>
    <row r="51" spans="2:9" ht="66" customHeight="1" x14ac:dyDescent="0.35">
      <c r="B51" s="132"/>
      <c r="C51" s="132"/>
      <c r="D51" s="132"/>
      <c r="E51" s="132"/>
      <c r="F51" s="132"/>
      <c r="G51" s="132"/>
      <c r="H51" s="132"/>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55" t="s">
        <v>112</v>
      </c>
      <c r="D56" s="150"/>
      <c r="E56" s="150"/>
      <c r="F56" s="150"/>
    </row>
    <row r="57" spans="2:9" ht="14.5" x14ac:dyDescent="0.35">
      <c r="D57" s="149" t="s">
        <v>113</v>
      </c>
      <c r="E57" s="148"/>
    </row>
    <row r="58" spans="2:9" ht="14.5" x14ac:dyDescent="0.35">
      <c r="C58" s="147" t="s">
        <v>114</v>
      </c>
      <c r="D58" s="148"/>
      <c r="E58" s="148"/>
      <c r="F58" s="148"/>
    </row>
    <row r="59" spans="2:9" ht="14.5" x14ac:dyDescent="0.35">
      <c r="B59" s="149" t="s">
        <v>23</v>
      </c>
      <c r="C59" s="148"/>
      <c r="D59" s="148"/>
      <c r="E59" s="148"/>
      <c r="F59" s="148"/>
      <c r="G59" s="148"/>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42" priority="1">
      <formula>$AV22="ENTRA"</formula>
    </cfRule>
    <cfRule type="expression" dxfId="41" priority="2">
      <formula>$K22="Por Fuera"</formula>
    </cfRule>
    <cfRule type="expression" dxfId="40"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121</v>
      </c>
    </row>
    <row r="3" spans="2:8" ht="14.5" x14ac:dyDescent="0.35">
      <c r="B3" s="13" t="s">
        <v>0</v>
      </c>
      <c r="D3" s="34">
        <v>8</v>
      </c>
    </row>
    <row r="5" spans="2:8" ht="14.5" x14ac:dyDescent="0.35">
      <c r="D5" s="149" t="s">
        <v>1</v>
      </c>
      <c r="E5" s="148"/>
    </row>
    <row r="6" spans="2:8" ht="14.5" x14ac:dyDescent="0.35">
      <c r="D6" s="149" t="s">
        <v>2</v>
      </c>
      <c r="E6" s="148"/>
    </row>
    <row r="8" spans="2:8" ht="14.5" x14ac:dyDescent="0.35">
      <c r="D8" s="149" t="s">
        <v>3</v>
      </c>
      <c r="E8" s="148"/>
    </row>
    <row r="9" spans="2:8" ht="14.5" x14ac:dyDescent="0.35">
      <c r="C9" s="155" t="s">
        <v>104</v>
      </c>
      <c r="D9" s="150"/>
      <c r="E9" s="150"/>
      <c r="F9" s="150"/>
    </row>
    <row r="10" spans="2:8" ht="14.5" x14ac:dyDescent="0.35">
      <c r="D10" s="149" t="s">
        <v>105</v>
      </c>
      <c r="E10" s="148"/>
    </row>
    <row r="11" spans="2:8" ht="14.5" x14ac:dyDescent="0.35">
      <c r="D11" s="13" t="s">
        <v>115</v>
      </c>
    </row>
    <row r="13" spans="2:8" ht="15" customHeight="1" x14ac:dyDescent="0.35">
      <c r="B13" s="131" t="s">
        <v>123</v>
      </c>
      <c r="C13" s="131"/>
      <c r="D13" s="131"/>
      <c r="E13" s="131"/>
      <c r="F13" s="131"/>
      <c r="G13" s="131"/>
      <c r="H13" s="131"/>
    </row>
    <row r="14" spans="2:8" ht="14.5" x14ac:dyDescent="0.35">
      <c r="B14" s="131"/>
      <c r="C14" s="131"/>
      <c r="D14" s="131"/>
      <c r="E14" s="131"/>
      <c r="F14" s="131"/>
      <c r="G14" s="131"/>
      <c r="H14" s="131"/>
    </row>
    <row r="16" spans="2:8" ht="14.5" x14ac:dyDescent="0.35">
      <c r="B16" s="140" t="s">
        <v>8</v>
      </c>
      <c r="C16" s="141"/>
      <c r="D16" s="141"/>
      <c r="E16" s="35">
        <v>18</v>
      </c>
      <c r="F16" s="36" t="s">
        <v>10</v>
      </c>
      <c r="G16" s="37">
        <f>SUM(E16*23333.333)</f>
        <v>419999.99399999995</v>
      </c>
      <c r="H16" s="38"/>
    </row>
    <row r="17" spans="2:7" ht="14.5" x14ac:dyDescent="0.35">
      <c r="B17" s="136" t="s">
        <v>83</v>
      </c>
      <c r="C17" s="137"/>
      <c r="D17" s="137"/>
      <c r="E17" s="138"/>
      <c r="F17" s="139"/>
      <c r="G17" s="53">
        <v>105200</v>
      </c>
    </row>
    <row r="18" spans="2:7" ht="14.5" x14ac:dyDescent="0.35">
      <c r="B18" s="24"/>
      <c r="C18" s="21"/>
      <c r="D18" s="21"/>
      <c r="E18" s="24"/>
      <c r="F18" s="24"/>
    </row>
    <row r="19" spans="2:7" ht="14.5" x14ac:dyDescent="0.35">
      <c r="B19" s="136" t="s">
        <v>11</v>
      </c>
      <c r="C19" s="136"/>
      <c r="D19" s="136"/>
      <c r="E19" s="136"/>
      <c r="F19" s="136"/>
      <c r="G19" s="136"/>
    </row>
    <row r="20" spans="2:7" ht="30" customHeight="1" x14ac:dyDescent="0.35">
      <c r="B20" s="49" t="s">
        <v>76</v>
      </c>
      <c r="C20" s="50" t="s">
        <v>13</v>
      </c>
      <c r="D20" s="50" t="s">
        <v>14</v>
      </c>
      <c r="E20" s="50" t="s">
        <v>15</v>
      </c>
      <c r="F20" s="50" t="s">
        <v>16</v>
      </c>
      <c r="G20" s="50" t="s">
        <v>17</v>
      </c>
    </row>
    <row r="21" spans="2:7" ht="14.5" x14ac:dyDescent="0.35">
      <c r="B21" s="142"/>
      <c r="C21" s="141"/>
      <c r="D21" s="141"/>
      <c r="E21" s="141"/>
      <c r="F21" s="141"/>
      <c r="G21" s="141"/>
    </row>
    <row r="22" spans="2:7" ht="14.5" x14ac:dyDescent="0.35">
      <c r="B22" s="32" t="s">
        <v>77</v>
      </c>
      <c r="C22" s="65">
        <v>15243</v>
      </c>
      <c r="D22" s="65">
        <v>17829</v>
      </c>
      <c r="E22" s="64">
        <v>85000</v>
      </c>
      <c r="F22" s="52">
        <v>2</v>
      </c>
      <c r="G22" s="53">
        <f>E22*F22</f>
        <v>170000</v>
      </c>
    </row>
    <row r="23" spans="2:7" ht="14.5" x14ac:dyDescent="0.35">
      <c r="B23" s="32" t="s">
        <v>77</v>
      </c>
      <c r="C23" s="54">
        <v>15258</v>
      </c>
      <c r="D23" s="54">
        <v>17853</v>
      </c>
      <c r="E23" s="64">
        <v>330000</v>
      </c>
      <c r="F23" s="52">
        <v>2</v>
      </c>
      <c r="G23" s="53">
        <f t="shared" ref="G23:G29" si="0">E23*F23</f>
        <v>660000</v>
      </c>
    </row>
    <row r="24" spans="2:7" ht="14.5" x14ac:dyDescent="0.35">
      <c r="B24" s="32" t="s">
        <v>122</v>
      </c>
      <c r="C24" s="65"/>
      <c r="D24" s="65"/>
      <c r="E24" s="64">
        <v>7500</v>
      </c>
      <c r="F24" s="52">
        <v>11</v>
      </c>
      <c r="G24" s="53">
        <f t="shared" si="0"/>
        <v>82500</v>
      </c>
    </row>
    <row r="25" spans="2:7" ht="14.5" x14ac:dyDescent="0.35">
      <c r="B25" s="32"/>
      <c r="C25" s="59"/>
      <c r="D25" s="59"/>
      <c r="E25" s="64"/>
      <c r="F25" s="52"/>
      <c r="G25" s="53">
        <f t="shared" si="0"/>
        <v>0</v>
      </c>
    </row>
    <row r="26" spans="2:7" ht="14.5" x14ac:dyDescent="0.35">
      <c r="B26" s="32"/>
      <c r="C26" s="59"/>
      <c r="D26" s="59"/>
      <c r="E26" s="64"/>
      <c r="F26" s="52"/>
      <c r="G26" s="53">
        <f t="shared" si="0"/>
        <v>0</v>
      </c>
    </row>
    <row r="27" spans="2:7" ht="14.5" x14ac:dyDescent="0.35">
      <c r="B27" s="32"/>
      <c r="C27" s="59"/>
      <c r="D27" s="59"/>
      <c r="E27" s="64"/>
      <c r="F27" s="52"/>
      <c r="G27" s="53">
        <f t="shared" si="0"/>
        <v>0</v>
      </c>
    </row>
    <row r="28" spans="2:7" ht="14.5" x14ac:dyDescent="0.35">
      <c r="B28" s="63"/>
      <c r="C28" s="32"/>
      <c r="D28" s="32"/>
      <c r="E28" s="51"/>
      <c r="F28" s="52"/>
      <c r="G28" s="53">
        <f t="shared" si="0"/>
        <v>0</v>
      </c>
    </row>
    <row r="29" spans="2:7" ht="14.5" x14ac:dyDescent="0.35">
      <c r="B29" s="32"/>
      <c r="C29" s="32"/>
      <c r="D29" s="32"/>
      <c r="E29" s="51"/>
      <c r="F29" s="52"/>
      <c r="G29" s="53">
        <f t="shared" si="0"/>
        <v>0</v>
      </c>
    </row>
    <row r="31" spans="2:7" ht="14.5" x14ac:dyDescent="0.35">
      <c r="E31" s="143" t="s">
        <v>18</v>
      </c>
      <c r="F31" s="144"/>
      <c r="G31" s="26">
        <f>SUM(G22:G29)</f>
        <v>912500</v>
      </c>
    </row>
    <row r="33" spans="2:8" ht="14.5" x14ac:dyDescent="0.35">
      <c r="B33" s="135" t="s">
        <v>19</v>
      </c>
      <c r="C33" s="135"/>
      <c r="D33" s="135"/>
      <c r="E33" s="135"/>
      <c r="F33" s="134">
        <f>SUM(G16+G17+G31)</f>
        <v>1437699.9939999999</v>
      </c>
      <c r="G33" s="134"/>
    </row>
    <row r="34" spans="2:8" ht="14.5" x14ac:dyDescent="0.35">
      <c r="B34" s="149"/>
      <c r="C34" s="150"/>
      <c r="D34" s="150"/>
      <c r="E34" s="151"/>
      <c r="F34" s="150"/>
    </row>
    <row r="35" spans="2:8" ht="14.5" x14ac:dyDescent="0.35">
      <c r="B35" s="24"/>
      <c r="C35" s="21"/>
      <c r="D35" s="21"/>
      <c r="E35" s="44"/>
      <c r="F35" s="21"/>
    </row>
    <row r="36" spans="2:8" ht="14.5" x14ac:dyDescent="0.35">
      <c r="B36" s="152" t="s">
        <v>20</v>
      </c>
      <c r="C36" s="153"/>
      <c r="D36" s="153"/>
      <c r="E36" s="153"/>
      <c r="F36" s="153"/>
      <c r="G36" s="144"/>
    </row>
    <row r="37" spans="2:8" ht="14.5" x14ac:dyDescent="0.35">
      <c r="G37" s="45"/>
    </row>
    <row r="38" spans="2:8" ht="15" customHeight="1" x14ac:dyDescent="0.35">
      <c r="B38" s="132" t="s">
        <v>78</v>
      </c>
      <c r="C38" s="132"/>
      <c r="D38" s="132"/>
      <c r="E38" s="132"/>
      <c r="F38" s="132"/>
      <c r="G38" s="132"/>
      <c r="H38" s="132"/>
    </row>
    <row r="39" spans="2:8" ht="14.5" x14ac:dyDescent="0.35">
      <c r="B39" s="132"/>
      <c r="C39" s="132"/>
      <c r="D39" s="132"/>
      <c r="E39" s="132"/>
      <c r="F39" s="132"/>
      <c r="G39" s="132"/>
      <c r="H39" s="132"/>
    </row>
    <row r="40" spans="2:8" ht="14.5" x14ac:dyDescent="0.35">
      <c r="B40" s="132"/>
      <c r="C40" s="132"/>
      <c r="D40" s="132"/>
      <c r="E40" s="132"/>
      <c r="F40" s="132"/>
      <c r="G40" s="132"/>
      <c r="H40" s="132"/>
    </row>
    <row r="41" spans="2:8" ht="14.5" x14ac:dyDescent="0.35">
      <c r="B41" s="24"/>
      <c r="C41" s="21"/>
      <c r="D41" s="21"/>
      <c r="E41" s="44"/>
      <c r="F41" s="21"/>
    </row>
    <row r="42" spans="2:8" ht="14.5" x14ac:dyDescent="0.35">
      <c r="B42" s="133" t="s">
        <v>79</v>
      </c>
      <c r="C42" s="133"/>
      <c r="D42" s="133"/>
      <c r="E42" s="133"/>
      <c r="F42" s="145">
        <v>210400</v>
      </c>
      <c r="G42" s="146"/>
    </row>
    <row r="43" spans="2:8" ht="14.5" x14ac:dyDescent="0.35">
      <c r="B43" s="133" t="s">
        <v>80</v>
      </c>
      <c r="C43" s="133"/>
      <c r="D43" s="133"/>
      <c r="E43" s="133"/>
      <c r="F43" s="145">
        <v>34968</v>
      </c>
      <c r="G43" s="146"/>
    </row>
    <row r="44" spans="2:8" ht="14.5" x14ac:dyDescent="0.35">
      <c r="B44" s="133" t="s">
        <v>81</v>
      </c>
      <c r="C44" s="133"/>
      <c r="D44" s="133"/>
      <c r="E44" s="133"/>
      <c r="F44" s="156">
        <f>+F42+F43</f>
        <v>245368</v>
      </c>
      <c r="G44" s="157"/>
    </row>
    <row r="46" spans="2:8" ht="14.5" x14ac:dyDescent="0.35">
      <c r="B46" s="135" t="s">
        <v>17</v>
      </c>
      <c r="C46" s="135"/>
      <c r="D46" s="135"/>
      <c r="E46" s="135"/>
      <c r="F46" s="134">
        <f>+F33-F44</f>
        <v>1192331.9939999999</v>
      </c>
      <c r="G46" s="134"/>
    </row>
    <row r="48" spans="2:8" ht="14.5" x14ac:dyDescent="0.35">
      <c r="B48" s="154"/>
      <c r="C48" s="154"/>
      <c r="D48" s="154"/>
      <c r="E48" s="154"/>
      <c r="F48" s="154"/>
      <c r="G48" s="154"/>
    </row>
    <row r="49" spans="2:9" ht="15" customHeight="1" x14ac:dyDescent="0.35">
      <c r="B49" s="132" t="s">
        <v>90</v>
      </c>
      <c r="C49" s="132"/>
      <c r="D49" s="132"/>
      <c r="E49" s="132"/>
      <c r="F49" s="132"/>
      <c r="G49" s="132"/>
      <c r="H49" s="132"/>
      <c r="I49" s="33"/>
    </row>
    <row r="50" spans="2:9" ht="14.5" x14ac:dyDescent="0.35">
      <c r="B50" s="132"/>
      <c r="C50" s="132"/>
      <c r="D50" s="132"/>
      <c r="E50" s="132"/>
      <c r="F50" s="132"/>
      <c r="G50" s="132"/>
      <c r="H50" s="132"/>
      <c r="I50" s="33"/>
    </row>
    <row r="51" spans="2:9" ht="66" customHeight="1" x14ac:dyDescent="0.35">
      <c r="B51" s="132"/>
      <c r="C51" s="132"/>
      <c r="D51" s="132"/>
      <c r="E51" s="132"/>
      <c r="F51" s="132"/>
      <c r="G51" s="132"/>
      <c r="H51" s="132"/>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55" t="s">
        <v>104</v>
      </c>
      <c r="D56" s="150"/>
      <c r="E56" s="150"/>
      <c r="F56" s="150"/>
    </row>
    <row r="57" spans="2:9" ht="14.5" x14ac:dyDescent="0.35">
      <c r="D57" s="149" t="s">
        <v>105</v>
      </c>
      <c r="E57" s="148"/>
    </row>
    <row r="58" spans="2:9" ht="14.5" x14ac:dyDescent="0.35">
      <c r="C58" s="147" t="s">
        <v>106</v>
      </c>
      <c r="D58" s="148"/>
      <c r="E58" s="148"/>
      <c r="F58" s="148"/>
    </row>
    <row r="59" spans="2:9" ht="14.5" x14ac:dyDescent="0.35">
      <c r="B59" s="149" t="s">
        <v>23</v>
      </c>
      <c r="C59" s="148"/>
      <c r="D59" s="148"/>
      <c r="E59" s="148"/>
      <c r="F59" s="148"/>
      <c r="G59" s="148"/>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9" priority="2">
      <formula>$K22="Por Fuera"</formula>
    </cfRule>
  </conditionalFormatting>
  <conditionalFormatting sqref="C22:E27">
    <cfRule type="expression" dxfId="38" priority="1">
      <formula>$AV22="ENTRA"</formula>
    </cfRule>
    <cfRule type="expression" dxfId="37"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130</v>
      </c>
    </row>
    <row r="3" spans="2:8" ht="14.5" x14ac:dyDescent="0.35">
      <c r="B3" s="13" t="s">
        <v>0</v>
      </c>
      <c r="D3" s="34">
        <v>5</v>
      </c>
    </row>
    <row r="5" spans="2:8" ht="14.5" x14ac:dyDescent="0.35">
      <c r="D5" s="149" t="s">
        <v>1</v>
      </c>
      <c r="E5" s="148"/>
    </row>
    <row r="6" spans="2:8" ht="14.5" x14ac:dyDescent="0.35">
      <c r="D6" s="149" t="s">
        <v>2</v>
      </c>
      <c r="E6" s="148"/>
    </row>
    <row r="8" spans="2:8" ht="14.5" x14ac:dyDescent="0.35">
      <c r="D8" s="149" t="s">
        <v>3</v>
      </c>
      <c r="E8" s="148"/>
    </row>
    <row r="9" spans="2:8" ht="14.5" x14ac:dyDescent="0.35">
      <c r="C9" s="155" t="s">
        <v>126</v>
      </c>
      <c r="D9" s="150"/>
      <c r="E9" s="150"/>
      <c r="F9" s="150"/>
    </row>
    <row r="10" spans="2:8" ht="14.5" x14ac:dyDescent="0.35">
      <c r="D10" s="149" t="s">
        <v>127</v>
      </c>
      <c r="E10" s="148"/>
    </row>
    <row r="11" spans="2:8" ht="14.5" x14ac:dyDescent="0.35">
      <c r="D11" s="13" t="s">
        <v>128</v>
      </c>
    </row>
    <row r="13" spans="2:8" ht="15" customHeight="1" x14ac:dyDescent="0.35">
      <c r="B13" s="131" t="s">
        <v>131</v>
      </c>
      <c r="C13" s="131"/>
      <c r="D13" s="131"/>
      <c r="E13" s="131"/>
      <c r="F13" s="131"/>
      <c r="G13" s="131"/>
      <c r="H13" s="131"/>
    </row>
    <row r="14" spans="2:8" ht="14.5" x14ac:dyDescent="0.35">
      <c r="B14" s="131"/>
      <c r="C14" s="131"/>
      <c r="D14" s="131"/>
      <c r="E14" s="131"/>
      <c r="F14" s="131"/>
      <c r="G14" s="131"/>
      <c r="H14" s="131"/>
    </row>
    <row r="16" spans="2:8" ht="14.5" x14ac:dyDescent="0.35">
      <c r="B16" s="140" t="s">
        <v>8</v>
      </c>
      <c r="C16" s="141"/>
      <c r="D16" s="141"/>
      <c r="E16" s="35">
        <v>30</v>
      </c>
      <c r="F16" s="36" t="s">
        <v>10</v>
      </c>
      <c r="G16" s="37">
        <v>770000</v>
      </c>
      <c r="H16" s="38"/>
    </row>
    <row r="17" spans="2:7" ht="14.5" x14ac:dyDescent="0.35">
      <c r="B17" s="136" t="s">
        <v>83</v>
      </c>
      <c r="C17" s="137"/>
      <c r="D17" s="137"/>
      <c r="E17" s="138"/>
      <c r="F17" s="139"/>
      <c r="G17" s="53">
        <v>111500</v>
      </c>
    </row>
    <row r="18" spans="2:7" ht="14.5" x14ac:dyDescent="0.35">
      <c r="B18" s="24"/>
      <c r="C18" s="21"/>
      <c r="D18" s="21"/>
      <c r="E18" s="24"/>
      <c r="F18" s="24"/>
    </row>
    <row r="19" spans="2:7" ht="14.5" x14ac:dyDescent="0.35">
      <c r="B19" s="136" t="s">
        <v>11</v>
      </c>
      <c r="C19" s="136"/>
      <c r="D19" s="136"/>
      <c r="E19" s="136"/>
      <c r="F19" s="136"/>
      <c r="G19" s="136"/>
    </row>
    <row r="20" spans="2:7" ht="30" customHeight="1" x14ac:dyDescent="0.35">
      <c r="B20" s="49" t="s">
        <v>76</v>
      </c>
      <c r="C20" s="50" t="s">
        <v>13</v>
      </c>
      <c r="D20" s="50" t="s">
        <v>14</v>
      </c>
      <c r="E20" s="50" t="s">
        <v>15</v>
      </c>
      <c r="F20" s="50" t="s">
        <v>16</v>
      </c>
      <c r="G20" s="50" t="s">
        <v>17</v>
      </c>
    </row>
    <row r="21" spans="2:7" ht="14.5" x14ac:dyDescent="0.35">
      <c r="B21" s="142"/>
      <c r="C21" s="141"/>
      <c r="D21" s="141"/>
      <c r="E21" s="141"/>
      <c r="F21" s="141"/>
      <c r="G21" s="141"/>
    </row>
    <row r="22" spans="2:7" ht="14.5" x14ac:dyDescent="0.35">
      <c r="B22" s="85" t="s">
        <v>77</v>
      </c>
      <c r="C22" s="91">
        <v>15759</v>
      </c>
      <c r="D22" s="91">
        <v>18736</v>
      </c>
      <c r="E22" s="86">
        <v>112000</v>
      </c>
      <c r="F22" s="52">
        <v>2</v>
      </c>
      <c r="G22" s="53">
        <f>E22*F22</f>
        <v>224000</v>
      </c>
    </row>
    <row r="23" spans="2:7" ht="14.5" x14ac:dyDescent="0.35">
      <c r="B23" s="87" t="s">
        <v>125</v>
      </c>
      <c r="C23" s="88"/>
      <c r="D23" s="88"/>
      <c r="E23" s="86">
        <v>15000</v>
      </c>
      <c r="F23" s="52">
        <v>3</v>
      </c>
      <c r="G23" s="53">
        <f>E23*F23</f>
        <v>45000</v>
      </c>
    </row>
    <row r="24" spans="2:7" ht="14.5" x14ac:dyDescent="0.35">
      <c r="B24" s="32" t="s">
        <v>132</v>
      </c>
      <c r="C24" s="90">
        <v>7802</v>
      </c>
      <c r="D24" s="90">
        <v>18755</v>
      </c>
      <c r="E24" s="89">
        <v>75000</v>
      </c>
      <c r="F24" s="52">
        <v>0.6</v>
      </c>
      <c r="G24" s="53">
        <f>E24*F24</f>
        <v>45000</v>
      </c>
    </row>
    <row r="25" spans="2:7" ht="14.5" x14ac:dyDescent="0.35">
      <c r="B25" s="32"/>
      <c r="C25" s="32"/>
      <c r="D25" s="32"/>
      <c r="E25" s="51"/>
      <c r="F25" s="52"/>
      <c r="G25" s="53">
        <f>E25*F25</f>
        <v>0</v>
      </c>
    </row>
    <row r="26" spans="2:7" ht="14.5" x14ac:dyDescent="0.35">
      <c r="B26" s="32"/>
      <c r="C26" s="32"/>
      <c r="D26" s="32"/>
      <c r="E26" s="51"/>
      <c r="F26" s="52"/>
      <c r="G26" s="53">
        <f>E26*F26</f>
        <v>0</v>
      </c>
    </row>
    <row r="28" spans="2:7" ht="14.5" x14ac:dyDescent="0.35">
      <c r="E28" s="143" t="s">
        <v>18</v>
      </c>
      <c r="F28" s="144"/>
      <c r="G28" s="26">
        <f>SUM(G22:G26)</f>
        <v>314000</v>
      </c>
    </row>
    <row r="30" spans="2:7" ht="14.5" x14ac:dyDescent="0.35">
      <c r="B30" s="135" t="s">
        <v>19</v>
      </c>
      <c r="C30" s="135"/>
      <c r="D30" s="135"/>
      <c r="E30" s="135"/>
      <c r="F30" s="134">
        <f>SUM(G16+G17+G28)</f>
        <v>1195500</v>
      </c>
      <c r="G30" s="134"/>
    </row>
    <row r="31" spans="2:7" ht="14.5" x14ac:dyDescent="0.35">
      <c r="B31" s="149"/>
      <c r="C31" s="150"/>
      <c r="D31" s="150"/>
      <c r="E31" s="151"/>
      <c r="F31" s="150"/>
    </row>
    <row r="32" spans="2:7" ht="14.5" x14ac:dyDescent="0.35">
      <c r="B32" s="24"/>
      <c r="C32" s="21"/>
      <c r="D32" s="21"/>
      <c r="E32" s="44"/>
      <c r="F32" s="21"/>
    </row>
    <row r="33" spans="2:9" ht="14.5" x14ac:dyDescent="0.35">
      <c r="B33" s="152" t="s">
        <v>20</v>
      </c>
      <c r="C33" s="153"/>
      <c r="D33" s="153"/>
      <c r="E33" s="153"/>
      <c r="F33" s="153"/>
      <c r="G33" s="144"/>
    </row>
    <row r="34" spans="2:9" ht="14.5" x14ac:dyDescent="0.35">
      <c r="G34" s="45"/>
    </row>
    <row r="35" spans="2:9" ht="15" customHeight="1" x14ac:dyDescent="0.35">
      <c r="B35" s="132" t="s">
        <v>78</v>
      </c>
      <c r="C35" s="132"/>
      <c r="D35" s="132"/>
      <c r="E35" s="132"/>
      <c r="F35" s="132"/>
      <c r="G35" s="132"/>
      <c r="H35" s="132"/>
    </row>
    <row r="36" spans="2:9" ht="14.5" x14ac:dyDescent="0.35">
      <c r="B36" s="132"/>
      <c r="C36" s="132"/>
      <c r="D36" s="132"/>
      <c r="E36" s="132"/>
      <c r="F36" s="132"/>
      <c r="G36" s="132"/>
      <c r="H36" s="132"/>
    </row>
    <row r="37" spans="2:9" ht="14.5" x14ac:dyDescent="0.35">
      <c r="B37" s="132"/>
      <c r="C37" s="132"/>
      <c r="D37" s="132"/>
      <c r="E37" s="132"/>
      <c r="F37" s="132"/>
      <c r="G37" s="132"/>
      <c r="H37" s="132"/>
    </row>
    <row r="38" spans="2:9" ht="14.5" x14ac:dyDescent="0.35">
      <c r="B38" s="24"/>
      <c r="C38" s="21"/>
      <c r="D38" s="21"/>
      <c r="E38" s="44"/>
      <c r="F38" s="21"/>
    </row>
    <row r="39" spans="2:9" ht="14.5" x14ac:dyDescent="0.35">
      <c r="B39" s="133" t="s">
        <v>79</v>
      </c>
      <c r="C39" s="133"/>
      <c r="D39" s="133"/>
      <c r="E39" s="133"/>
      <c r="F39" s="145">
        <v>223000</v>
      </c>
      <c r="G39" s="146"/>
    </row>
    <row r="40" spans="2:9" ht="14.5" x14ac:dyDescent="0.35">
      <c r="B40" s="133" t="s">
        <v>80</v>
      </c>
      <c r="C40" s="133"/>
      <c r="D40" s="133"/>
      <c r="E40" s="133"/>
      <c r="F40" s="145">
        <v>37070</v>
      </c>
      <c r="G40" s="146"/>
    </row>
    <row r="41" spans="2:9" ht="14.5" x14ac:dyDescent="0.35">
      <c r="B41" s="133" t="s">
        <v>81</v>
      </c>
      <c r="C41" s="133"/>
      <c r="D41" s="133"/>
      <c r="E41" s="133"/>
      <c r="F41" s="156">
        <f>SUM(F39:G40)</f>
        <v>260070</v>
      </c>
      <c r="G41" s="157"/>
    </row>
    <row r="43" spans="2:9" ht="14.5" x14ac:dyDescent="0.35">
      <c r="B43" s="135" t="s">
        <v>17</v>
      </c>
      <c r="C43" s="135"/>
      <c r="D43" s="135"/>
      <c r="E43" s="135"/>
      <c r="F43" s="134">
        <f>+F30-F41</f>
        <v>935430</v>
      </c>
      <c r="G43" s="134"/>
    </row>
    <row r="45" spans="2:9" ht="14.5" x14ac:dyDescent="0.35">
      <c r="B45" s="154"/>
      <c r="C45" s="154"/>
      <c r="D45" s="154"/>
      <c r="E45" s="154"/>
      <c r="F45" s="154"/>
      <c r="G45" s="154"/>
    </row>
    <row r="46" spans="2:9" ht="15" customHeight="1" x14ac:dyDescent="0.35">
      <c r="B46" s="132" t="s">
        <v>90</v>
      </c>
      <c r="C46" s="132"/>
      <c r="D46" s="132"/>
      <c r="E46" s="132"/>
      <c r="F46" s="132"/>
      <c r="G46" s="132"/>
      <c r="H46" s="132"/>
      <c r="I46" s="33"/>
    </row>
    <row r="47" spans="2:9" ht="14.5" x14ac:dyDescent="0.35">
      <c r="B47" s="132"/>
      <c r="C47" s="132"/>
      <c r="D47" s="132"/>
      <c r="E47" s="132"/>
      <c r="F47" s="132"/>
      <c r="G47" s="132"/>
      <c r="H47" s="132"/>
      <c r="I47" s="33"/>
    </row>
    <row r="48" spans="2:9" ht="66" customHeight="1" x14ac:dyDescent="0.35">
      <c r="B48" s="132"/>
      <c r="C48" s="132"/>
      <c r="D48" s="132"/>
      <c r="E48" s="132"/>
      <c r="F48" s="132"/>
      <c r="G48" s="132"/>
      <c r="H48" s="132"/>
      <c r="I48" s="33"/>
    </row>
    <row r="49" spans="2:8" ht="14.5" x14ac:dyDescent="0.35">
      <c r="B49" s="33"/>
      <c r="C49" s="33"/>
      <c r="D49" s="33"/>
      <c r="E49" s="33"/>
      <c r="F49" s="33"/>
      <c r="G49" s="33"/>
      <c r="H49" s="33"/>
    </row>
    <row r="50" spans="2:8" ht="14.5" x14ac:dyDescent="0.35">
      <c r="B50" s="33"/>
      <c r="C50" s="33"/>
      <c r="D50" s="33"/>
      <c r="E50" s="33"/>
      <c r="F50" s="33"/>
      <c r="G50" s="33"/>
      <c r="H50" s="33"/>
    </row>
    <row r="51" spans="2:8" ht="14.5" x14ac:dyDescent="0.35">
      <c r="B51" s="33"/>
      <c r="C51" s="33"/>
      <c r="D51" s="33"/>
      <c r="E51" s="33"/>
      <c r="F51" s="33"/>
      <c r="G51" s="33"/>
      <c r="H51" s="33"/>
    </row>
    <row r="52" spans="2:8" ht="14.5" x14ac:dyDescent="0.35">
      <c r="B52" s="33"/>
      <c r="C52" s="33"/>
      <c r="D52" s="33"/>
      <c r="E52" s="33"/>
      <c r="F52" s="33"/>
      <c r="G52" s="33"/>
      <c r="H52" s="33"/>
    </row>
    <row r="53" spans="2:8" ht="14.5" x14ac:dyDescent="0.35">
      <c r="C53" s="155" t="s">
        <v>126</v>
      </c>
      <c r="D53" s="150"/>
      <c r="E53" s="150"/>
      <c r="F53" s="150"/>
    </row>
    <row r="54" spans="2:8" ht="14.5" x14ac:dyDescent="0.35">
      <c r="D54" s="149" t="s">
        <v>127</v>
      </c>
      <c r="E54" s="148"/>
    </row>
    <row r="55" spans="2:8" ht="14.5" x14ac:dyDescent="0.35">
      <c r="C55" s="147" t="s">
        <v>129</v>
      </c>
      <c r="D55" s="148"/>
      <c r="E55" s="148"/>
      <c r="F55" s="148"/>
    </row>
    <row r="56" spans="2:8" ht="14.5" x14ac:dyDescent="0.35">
      <c r="B56" s="149" t="s">
        <v>23</v>
      </c>
      <c r="C56" s="148"/>
      <c r="D56" s="148"/>
      <c r="E56" s="148"/>
      <c r="F56" s="148"/>
      <c r="G56" s="148"/>
    </row>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6" priority="1"/>
  </conditionalFormatting>
  <conditionalFormatting sqref="C23">
    <cfRule type="duplicateValues" dxfId="35"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995"/>
  <sheetViews>
    <sheetView tabSelected="1" topLeftCell="A9" workbookViewId="0">
      <selection activeCell="M16" sqref="M16"/>
    </sheetView>
  </sheetViews>
  <sheetFormatPr baseColWidth="10" defaultColWidth="15.1796875" defaultRowHeight="12.5" x14ac:dyDescent="0.25"/>
  <cols>
    <col min="1" max="1" width="7.81640625" style="102" customWidth="1"/>
    <col min="2" max="2" width="15" style="102" customWidth="1"/>
    <col min="3" max="3" width="11.54296875" style="102" customWidth="1"/>
    <col min="4" max="4" width="14.453125" style="102" bestFit="1" customWidth="1"/>
    <col min="5" max="5" width="7.54296875" style="102" customWidth="1"/>
    <col min="6" max="6" width="12" style="102" customWidth="1"/>
    <col min="7" max="7" width="10.26953125" style="102" customWidth="1"/>
    <col min="8" max="8" width="11" style="102" customWidth="1"/>
    <col min="9" max="9" width="12.1796875" style="102" customWidth="1"/>
    <col min="10" max="10" width="23.453125" style="102" hidden="1" customWidth="1"/>
    <col min="11" max="11" width="9.453125" style="102" hidden="1" customWidth="1"/>
    <col min="12" max="25" width="9.453125" style="102" customWidth="1"/>
    <col min="26" max="16384" width="15.1796875" style="102"/>
  </cols>
  <sheetData>
    <row r="1" spans="2:9" ht="15" customHeight="1" x14ac:dyDescent="0.3">
      <c r="B1" s="203" t="s">
        <v>170</v>
      </c>
      <c r="C1" s="203"/>
      <c r="D1" s="203"/>
      <c r="E1" s="203"/>
      <c r="F1" s="203"/>
      <c r="G1" s="203"/>
      <c r="H1" s="203"/>
      <c r="I1" s="203"/>
    </row>
    <row r="2" spans="2:9" ht="13" thickBot="1" x14ac:dyDescent="0.3"/>
    <row r="3" spans="2:9" ht="13" thickBot="1" x14ac:dyDescent="0.3">
      <c r="B3" s="102" t="s">
        <v>0</v>
      </c>
      <c r="D3" s="110"/>
    </row>
    <row r="5" spans="2:9" ht="15.5" x14ac:dyDescent="0.35">
      <c r="C5" s="204" t="s">
        <v>161</v>
      </c>
      <c r="D5" s="204"/>
      <c r="E5" s="204"/>
      <c r="F5" s="204"/>
    </row>
    <row r="6" spans="2:9" x14ac:dyDescent="0.25">
      <c r="D6" s="205" t="s">
        <v>2</v>
      </c>
      <c r="E6" s="205"/>
    </row>
    <row r="8" spans="2:9" x14ac:dyDescent="0.25">
      <c r="D8" s="205" t="s">
        <v>3</v>
      </c>
      <c r="E8" s="206"/>
    </row>
    <row r="9" spans="2:9" ht="13" x14ac:dyDescent="0.3">
      <c r="C9" s="203" t="s">
        <v>167</v>
      </c>
      <c r="D9" s="207"/>
      <c r="E9" s="207"/>
      <c r="F9" s="207"/>
    </row>
    <row r="10" spans="2:9" x14ac:dyDescent="0.25">
      <c r="D10" s="205" t="s">
        <v>168</v>
      </c>
      <c r="E10" s="206"/>
    </row>
    <row r="11" spans="2:9" ht="13" x14ac:dyDescent="0.3">
      <c r="C11" s="203"/>
      <c r="D11" s="203"/>
      <c r="E11" s="203"/>
      <c r="F11" s="203"/>
    </row>
    <row r="13" spans="2:9" ht="15.5" x14ac:dyDescent="0.35">
      <c r="B13" s="208" t="s">
        <v>158</v>
      </c>
      <c r="C13" s="208"/>
      <c r="D13" s="209">
        <v>30667090166</v>
      </c>
      <c r="E13" s="209"/>
      <c r="F13" s="209"/>
      <c r="G13" s="209"/>
      <c r="H13" s="209"/>
    </row>
    <row r="14" spans="2:9" ht="15.5" x14ac:dyDescent="0.35">
      <c r="B14" s="105" t="s">
        <v>157</v>
      </c>
      <c r="C14" s="210" t="s">
        <v>169</v>
      </c>
      <c r="D14" s="210"/>
      <c r="E14" s="210"/>
      <c r="F14" s="210"/>
      <c r="G14" s="210"/>
      <c r="H14" s="210"/>
    </row>
    <row r="15" spans="2:9" ht="15.5" x14ac:dyDescent="0.35">
      <c r="B15" s="105" t="s">
        <v>159</v>
      </c>
      <c r="C15" s="211" t="s">
        <v>160</v>
      </c>
      <c r="D15" s="211"/>
      <c r="E15" s="211"/>
      <c r="F15" s="211"/>
      <c r="G15" s="211"/>
      <c r="H15" s="211"/>
    </row>
    <row r="17" spans="2:13" ht="15" customHeight="1" x14ac:dyDescent="0.25">
      <c r="B17" s="197" t="s">
        <v>171</v>
      </c>
      <c r="C17" s="198"/>
      <c r="D17" s="198"/>
      <c r="E17" s="198"/>
      <c r="F17" s="198"/>
      <c r="G17" s="198"/>
      <c r="H17" s="198"/>
      <c r="I17" s="199"/>
    </row>
    <row r="18" spans="2:13" x14ac:dyDescent="0.25">
      <c r="B18" s="200"/>
      <c r="C18" s="201"/>
      <c r="D18" s="201"/>
      <c r="E18" s="201"/>
      <c r="F18" s="201"/>
      <c r="G18" s="201"/>
      <c r="H18" s="201"/>
      <c r="I18" s="202"/>
    </row>
    <row r="19" spans="2:13" ht="15" x14ac:dyDescent="0.3">
      <c r="B19" s="112"/>
    </row>
    <row r="20" spans="2:13" ht="13" thickBot="1" x14ac:dyDescent="0.3">
      <c r="B20" s="109"/>
      <c r="C20" s="101"/>
      <c r="D20" s="101"/>
      <c r="E20" s="109"/>
      <c r="F20" s="109"/>
    </row>
    <row r="21" spans="2:13" ht="16" thickBot="1" x14ac:dyDescent="0.4">
      <c r="B21" s="214" t="s">
        <v>165</v>
      </c>
      <c r="C21" s="215"/>
      <c r="D21" s="215"/>
      <c r="E21" s="215"/>
      <c r="F21" s="215"/>
      <c r="G21" s="215"/>
      <c r="H21" s="215"/>
      <c r="I21" s="216"/>
    </row>
    <row r="22" spans="2:13" ht="39.75" customHeight="1" x14ac:dyDescent="0.3">
      <c r="B22" s="116" t="s">
        <v>76</v>
      </c>
      <c r="C22" s="117" t="s">
        <v>154</v>
      </c>
      <c r="D22" s="118" t="s">
        <v>164</v>
      </c>
      <c r="E22" s="233" t="s">
        <v>166</v>
      </c>
      <c r="F22" s="234"/>
      <c r="G22" s="118" t="s">
        <v>155</v>
      </c>
      <c r="H22" s="118" t="s">
        <v>156</v>
      </c>
      <c r="I22" s="119" t="s">
        <v>17</v>
      </c>
      <c r="M22" s="112"/>
    </row>
    <row r="23" spans="2:13" x14ac:dyDescent="0.25">
      <c r="B23" s="120" t="s">
        <v>163</v>
      </c>
      <c r="C23" s="128">
        <v>118022</v>
      </c>
      <c r="D23" s="126">
        <v>1400000</v>
      </c>
      <c r="E23" s="195">
        <f>+D23*10%</f>
        <v>140000</v>
      </c>
      <c r="F23" s="196"/>
      <c r="G23" s="124">
        <v>4</v>
      </c>
      <c r="H23" s="107">
        <f>E23*G23</f>
        <v>560000</v>
      </c>
      <c r="I23" s="121">
        <f>H23</f>
        <v>560000</v>
      </c>
      <c r="J23" s="115">
        <f>I23*40%</f>
        <v>224000</v>
      </c>
    </row>
    <row r="24" spans="2:13" x14ac:dyDescent="0.25">
      <c r="B24" s="120" t="s">
        <v>163</v>
      </c>
      <c r="C24" s="128">
        <v>118858</v>
      </c>
      <c r="D24" s="126">
        <v>1382000</v>
      </c>
      <c r="E24" s="195">
        <f t="shared" ref="E24:E29" si="0">+D24*10%</f>
        <v>138200</v>
      </c>
      <c r="F24" s="196"/>
      <c r="G24" s="124">
        <v>4</v>
      </c>
      <c r="H24" s="107">
        <f t="shared" ref="H24:H29" si="1">E24*G24</f>
        <v>552800</v>
      </c>
      <c r="I24" s="121">
        <f>H24</f>
        <v>552800</v>
      </c>
      <c r="J24" s="114">
        <v>60493908</v>
      </c>
      <c r="K24" s="102" t="s">
        <v>162</v>
      </c>
    </row>
    <row r="25" spans="2:13" x14ac:dyDescent="0.25">
      <c r="B25" s="120" t="s">
        <v>163</v>
      </c>
      <c r="C25" s="129">
        <v>118859</v>
      </c>
      <c r="D25" s="127">
        <v>1382000</v>
      </c>
      <c r="E25" s="195">
        <f t="shared" si="0"/>
        <v>138200</v>
      </c>
      <c r="F25" s="196"/>
      <c r="G25" s="125">
        <v>4</v>
      </c>
      <c r="H25" s="107">
        <f t="shared" si="1"/>
        <v>552800</v>
      </c>
      <c r="I25" s="121">
        <f>H25</f>
        <v>552800</v>
      </c>
    </row>
    <row r="26" spans="2:13" x14ac:dyDescent="0.25">
      <c r="B26" s="120" t="s">
        <v>163</v>
      </c>
      <c r="C26" s="130">
        <v>118332</v>
      </c>
      <c r="D26" s="127">
        <v>3000000</v>
      </c>
      <c r="E26" s="195">
        <f>+D26*10%</f>
        <v>300000</v>
      </c>
      <c r="F26" s="196"/>
      <c r="G26" s="125">
        <v>4</v>
      </c>
      <c r="H26" s="107">
        <f t="shared" si="1"/>
        <v>1200000</v>
      </c>
      <c r="I26" s="121">
        <f>+H26</f>
        <v>1200000</v>
      </c>
    </row>
    <row r="27" spans="2:13" x14ac:dyDescent="0.25">
      <c r="B27" s="120"/>
      <c r="C27" s="130"/>
      <c r="D27" s="127"/>
      <c r="E27" s="195">
        <f t="shared" si="0"/>
        <v>0</v>
      </c>
      <c r="F27" s="196"/>
      <c r="G27" s="125"/>
      <c r="H27" s="107">
        <f t="shared" si="1"/>
        <v>0</v>
      </c>
      <c r="I27" s="121"/>
    </row>
    <row r="28" spans="2:13" x14ac:dyDescent="0.25">
      <c r="B28" s="122"/>
      <c r="C28" s="128"/>
      <c r="D28" s="123"/>
      <c r="E28" s="195">
        <f t="shared" si="0"/>
        <v>0</v>
      </c>
      <c r="F28" s="196"/>
      <c r="G28" s="107"/>
      <c r="H28" s="107">
        <f t="shared" si="1"/>
        <v>0</v>
      </c>
      <c r="I28" s="121"/>
    </row>
    <row r="29" spans="2:13" x14ac:dyDescent="0.25">
      <c r="B29" s="122"/>
      <c r="C29" s="128"/>
      <c r="D29" s="123"/>
      <c r="E29" s="195">
        <f t="shared" si="0"/>
        <v>0</v>
      </c>
      <c r="F29" s="196"/>
      <c r="G29" s="107"/>
      <c r="H29" s="107">
        <f t="shared" si="1"/>
        <v>0</v>
      </c>
      <c r="I29" s="121"/>
    </row>
    <row r="30" spans="2:13" ht="13" thickBot="1" x14ac:dyDescent="0.3">
      <c r="B30" s="103"/>
      <c r="C30" s="104"/>
      <c r="D30" s="106"/>
      <c r="E30" s="212"/>
      <c r="F30" s="213"/>
      <c r="G30" s="108"/>
      <c r="H30" s="108"/>
      <c r="I30" s="113"/>
    </row>
    <row r="31" spans="2:13" ht="14.5" thickBot="1" x14ac:dyDescent="0.35">
      <c r="E31" s="217" t="s">
        <v>18</v>
      </c>
      <c r="F31" s="218"/>
      <c r="G31" s="218"/>
      <c r="H31" s="219">
        <f>SUM(I23:I30)</f>
        <v>2865600</v>
      </c>
      <c r="I31" s="220"/>
    </row>
    <row r="34" spans="2:9" ht="15.5" x14ac:dyDescent="0.35">
      <c r="B34" s="221" t="s">
        <v>17</v>
      </c>
      <c r="C34" s="221"/>
      <c r="D34" s="221"/>
      <c r="E34" s="221"/>
      <c r="F34" s="222">
        <f>+H31</f>
        <v>2865600</v>
      </c>
      <c r="G34" s="222"/>
      <c r="H34" s="222"/>
      <c r="I34" s="222"/>
    </row>
    <row r="35" spans="2:9" ht="15" customHeight="1" x14ac:dyDescent="0.25">
      <c r="B35" s="223" t="s">
        <v>90</v>
      </c>
      <c r="C35" s="224"/>
      <c r="D35" s="224"/>
      <c r="E35" s="224"/>
      <c r="F35" s="224"/>
      <c r="G35" s="224"/>
      <c r="H35" s="224"/>
      <c r="I35" s="225"/>
    </row>
    <row r="36" spans="2:9" x14ac:dyDescent="0.25">
      <c r="B36" s="226"/>
      <c r="C36" s="227"/>
      <c r="D36" s="227"/>
      <c r="E36" s="227"/>
      <c r="F36" s="227"/>
      <c r="G36" s="227"/>
      <c r="H36" s="227"/>
      <c r="I36" s="228"/>
    </row>
    <row r="37" spans="2:9" ht="57" customHeight="1" x14ac:dyDescent="0.25">
      <c r="B37" s="229"/>
      <c r="C37" s="230"/>
      <c r="D37" s="230"/>
      <c r="E37" s="230"/>
      <c r="F37" s="230"/>
      <c r="G37" s="230"/>
      <c r="H37" s="230"/>
      <c r="I37" s="231"/>
    </row>
    <row r="38" spans="2:9" ht="12.75" customHeight="1" x14ac:dyDescent="0.25">
      <c r="B38" s="111"/>
      <c r="C38" s="111"/>
      <c r="D38" s="111"/>
      <c r="E38" s="111"/>
      <c r="F38" s="111"/>
      <c r="G38" s="111"/>
      <c r="H38" s="111"/>
      <c r="I38" s="111"/>
    </row>
    <row r="39" spans="2:9" ht="12.75" customHeight="1" x14ac:dyDescent="0.25">
      <c r="B39" s="111"/>
      <c r="C39" s="111"/>
      <c r="D39" s="111"/>
      <c r="E39" s="111"/>
      <c r="F39" s="111"/>
      <c r="G39" s="111"/>
      <c r="H39" s="111"/>
      <c r="I39" s="111"/>
    </row>
    <row r="40" spans="2:9" ht="12.75" customHeight="1" x14ac:dyDescent="0.25">
      <c r="B40" s="111"/>
      <c r="C40" s="111"/>
      <c r="D40" s="111"/>
      <c r="E40" s="111"/>
      <c r="F40" s="111"/>
      <c r="G40" s="111"/>
      <c r="H40" s="111"/>
      <c r="I40" s="111"/>
    </row>
    <row r="41" spans="2:9" ht="12.75" customHeight="1" x14ac:dyDescent="0.25">
      <c r="B41" s="111"/>
      <c r="C41" s="232"/>
      <c r="D41" s="232"/>
      <c r="E41" s="232"/>
      <c r="F41" s="232"/>
      <c r="G41" s="111"/>
      <c r="H41" s="111"/>
      <c r="I41" s="111"/>
    </row>
    <row r="44" spans="2:9" ht="13" x14ac:dyDescent="0.3">
      <c r="C44" s="203"/>
      <c r="D44" s="207"/>
      <c r="E44" s="207"/>
      <c r="F44" s="207"/>
    </row>
    <row r="45" spans="2:9" x14ac:dyDescent="0.25">
      <c r="D45" s="205"/>
      <c r="E45" s="206"/>
    </row>
    <row r="46" spans="2:9" x14ac:dyDescent="0.25">
      <c r="B46" s="109"/>
    </row>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sheetData>
  <mergeCells count="30">
    <mergeCell ref="E29:F29"/>
    <mergeCell ref="E30:F30"/>
    <mergeCell ref="C44:F44"/>
    <mergeCell ref="D45:E45"/>
    <mergeCell ref="B21:I21"/>
    <mergeCell ref="E31:G31"/>
    <mergeCell ref="H31:I31"/>
    <mergeCell ref="B34:E34"/>
    <mergeCell ref="F34:I34"/>
    <mergeCell ref="B35:I37"/>
    <mergeCell ref="C41:F41"/>
    <mergeCell ref="E22:F22"/>
    <mergeCell ref="E23:F23"/>
    <mergeCell ref="E24:F24"/>
    <mergeCell ref="E25:F25"/>
    <mergeCell ref="E26:F26"/>
    <mergeCell ref="E27:F27"/>
    <mergeCell ref="E28:F28"/>
    <mergeCell ref="B17:I18"/>
    <mergeCell ref="B1:I1"/>
    <mergeCell ref="C5:F5"/>
    <mergeCell ref="D6:E6"/>
    <mergeCell ref="D8:E8"/>
    <mergeCell ref="C9:F9"/>
    <mergeCell ref="D10:E10"/>
    <mergeCell ref="C11:F11"/>
    <mergeCell ref="B13:C13"/>
    <mergeCell ref="D13:H13"/>
    <mergeCell ref="C14:H14"/>
    <mergeCell ref="C15:H15"/>
  </mergeCells>
  <conditionalFormatting sqref="C25">
    <cfRule type="duplicateValues" dxfId="34" priority="1"/>
  </conditionalFormatting>
  <conditionalFormatting sqref="C26:C27">
    <cfRule type="expression" dxfId="33" priority="2">
      <formula>$AU26="ENTRA"</formula>
    </cfRule>
    <cfRule type="expression" dxfId="32" priority="3">
      <formula>$J26="Por Fuera"</formula>
    </cfRule>
    <cfRule type="expression" dxfId="31" priority="4" stopIfTrue="1">
      <formula>$AU26="NO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68F881-B9F8-4A0A-898A-5DED94B0207A}"/>
</file>

<file path=customXml/itemProps2.xml><?xml version="1.0" encoding="utf-8"?>
<ds:datastoreItem xmlns:ds="http://schemas.openxmlformats.org/officeDocument/2006/customXml" ds:itemID="{2C795103-D49A-464D-A753-14DE150DD889}"/>
</file>

<file path=customXml/itemProps3.xml><?xml version="1.0" encoding="utf-8"?>
<ds:datastoreItem xmlns:ds="http://schemas.openxmlformats.org/officeDocument/2006/customXml" ds:itemID="{78DFE1B2-E8FE-4961-909A-D15348115F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ABRIL 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Felipe Charris Angulo</cp:lastModifiedBy>
  <cp:lastPrinted>2023-01-02T13:47:00Z</cp:lastPrinted>
  <dcterms:created xsi:type="dcterms:W3CDTF">2016-12-12T19:06:44Z</dcterms:created>
  <dcterms:modified xsi:type="dcterms:W3CDTF">2025-04-25T12:53:09Z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