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8_{0DA6D141-3736-464C-A140-E3286EA06B0E}"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E23" i="45" l="1"/>
  <c r="H23" i="45" s="1"/>
  <c r="I23" i="45" s="1"/>
  <c r="E24" i="45"/>
  <c r="H24"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<sst xmlns="http://schemas.openxmlformats.org/spreadsheetml/2006/main" count="771" uniqueCount="174">
  <si>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</si>
  <si>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</si>
  <si>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</si>
  <si>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</si>
  <si>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</si>
  <si>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</si>
  <si>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</si>
  <si>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</si>
  <si>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</si>
  <si>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</si>
  <si>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</si>
  <si>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</si>
  <si>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</si>
  <si>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</si>
  <si>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</si>
  <si>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</si>
  <si>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</si>
  <si>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</si>
  <si>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</si>
  <si>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</si>
  <si>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</si>
  <si>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</si>
  <si>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</si>
  <si>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</si>
  <si>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</si>
  <si>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</si>
  <si>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</si>
  <si>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</si>
  <si>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</si>
  <si>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</si>
  <si>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</si>
  <si>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</si>
  <si>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</si>
  <si>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</si>
  <si>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</si>
  <si>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</si>
  <si>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</si>
  <si>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</si>
  <si>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</si>
  <si>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</si>
  <si>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</si>
  <si>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</si>
  <si>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</si>
  <si>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</si>
  <si>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</si>
  <si>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</si>
  <si>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</si>
  <si>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</si>
  <si>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</si>
  <si>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</si>
  <si>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</si>
  <si>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</si>
  <si>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</si>
  <si>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</si>
  <si>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</si>
  <si>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</si>
  <si>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</si>
  <si>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</si>
  <si>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</si>
  <si>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</si>
  <si>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</si>
  <si>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</si>
  <si>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</si>
  <si>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</si>
  <si>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</si>
  <si>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</si>
  <si>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</si>
  <si>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</si>
  <si>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</si>
  <si>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</si>
  <si>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</si>
  <si>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</si>
  <si>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</si>
  <si>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</si>
  <si>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</si>
  <si>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</si>
  <si>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</si>
  <si>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</si>
  <si>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</si>
  <si>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</si>
  <si>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</si>
  <si>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</si>
  <si>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</si>
  <si>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</si>
  <si>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</si>
  <si>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</si>
  <si>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</si>
  <si>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</si>
  <si>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</si>
  <si>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</si>
  <si>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</si>
  <si>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</si>
  <si>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</si>
  <si>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</si>
  <si>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</si>
  <si>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</si>
  <si>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</si>
  <si>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</si>
  <si>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</si>
  <si>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</si>
  <si>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</si>
  <si>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</si>
  <si>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</si>
  <si>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</si>
  <si>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</si>
  <si>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</si>
  <si>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</si>
  <si>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</si>
  <si>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</si>
  <si>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</si>
  <si>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</si>
  <si>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</si>
  <si>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</si>
  <si>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</si>
  <si>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</si>
  <si>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</si>
  <si>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</si>
  <si>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</si>
  <si>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</si>
  <si>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</si>
  <si>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</si>
  <si>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</si>
  <si>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</si>
  <si>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</si>
  <si>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</si>
  <si>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</si>
  <si>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</si>
  <si>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</si>
  <si>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</si>
  <si>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</si>
  <si>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</si>
  <si>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</si>
  <si>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</si>
  <si>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</si>
  <si>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</si>
  <si>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</si>
  <si>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</si>
  <si>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</si>
  <si>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</si>
  <si>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</si>
  <si>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</si>
  <si>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</si>
  <si>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</si>
  <si>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</si>
  <si>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</si>
  <si>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</si>
  <si>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</si>
  <si>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</si>
  <si>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</si>
  <si>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</si>
  <si>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</si>
  <si>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</si>
  <si>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</si>
  <si>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</si>
  <si>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</si>
  <si>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</si>
  <si>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</si>
  <si>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</si>
  <si>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</si>
  <si>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</si>
  <si>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</si>
  <si>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</si>
  <si>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</si>
  <si>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INMUEBLES ALQUILADOS</t>
  </si>
  <si>
    <t xml:space="preserve">COMISION </t>
  </si>
  <si>
    <t>JUAN DAVID OCAMPO</t>
  </si>
  <si>
    <t>CC: 1.144.178.337</t>
  </si>
  <si>
    <t>1582015792 COLPATRIA</t>
  </si>
  <si>
    <t>JUAN DAVID OCAMPO ALEGRIA</t>
  </si>
  <si>
    <t xml:space="preserve">Calle 8 # 20B-180 Conjunto Residencial Baru - Ciudad Guabinas </t>
  </si>
  <si>
    <t>SANTIAGO DE CALI , JUNIO 30 2025</t>
  </si>
  <si>
    <t>Por Concepto de prestacion de Servicios por   Alquiler Corretaje  Mayo del  2025.</t>
  </si>
  <si>
    <t xml:space="preserve">Alquiler Norte </t>
  </si>
  <si>
    <t>Materiales Arreglos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</si>
</sst>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93</v>
      </c>
      <c r="D9" s="149"/>
      <c r="E9" s="149"/>
      <c r="F9" s="149"/>
    </row>
    <row r="10" spans="2:8" x14ac:dyDescent="0.25">
      <c r="D10" s="148" t="s">
        <v>94</v>
      </c>
      <c r="E10" s="147"/>
    </row>
    <row r="11" spans="2:8" x14ac:dyDescent="0.25">
      <c r="D11" s="13" t="s">
        <v>95</v>
      </c>
    </row>
    <row r="12" spans="2:8" x14ac:dyDescent="0.25"/>
    <row r="13" spans="2:8" ht="15" customHeight="1" x14ac:dyDescent="0.25">
      <c r="B13" s="130" t="s">
        <v>120</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11</v>
      </c>
      <c r="F16" s="36" t="s">
        <v>10</v>
      </c>
      <c r="G16" s="37">
        <f>SUM(E16*23333.333)</f>
        <v>256666.663</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1092000</v>
      </c>
    </row>
    <row r="32" spans="2:7" x14ac:dyDescent="0.25"/>
    <row r="33" spans="2:8" x14ac:dyDescent="0.25">
      <c r="B33" s="134" t="s">
        <v>19</v>
      </c>
      <c r="C33" s="134"/>
      <c r="D33" s="134"/>
      <c r="E33" s="134"/>
      <c r="F33" s="133">
        <f>SUM(G16+G17+G31)</f>
        <v>1453866.6629999999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1210704.6629999999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93</v>
      </c>
      <c r="D56" s="149"/>
      <c r="E56" s="149"/>
      <c r="F56" s="149"/>
    </row>
    <row r="57" spans="2:9" x14ac:dyDescent="0.25">
      <c r="C57" s="148" t="s">
        <v>94</v>
      </c>
      <c r="D57" s="147"/>
      <c r="E57" s="147"/>
      <c r="F57" s="147"/>
    </row>
    <row r="58" spans="2:9" x14ac:dyDescent="0.25">
      <c r="C58" s="146" t="s">
        <v>96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8" t="s">
        <v>1</v>
      </c>
      <c r="E5" s="147"/>
      <c r="F5" s="13"/>
      <c r="G5" s="13"/>
      <c r="H5" s="13"/>
    </row>
    <row r="6" spans="1:8" x14ac:dyDescent="0.25">
      <c r="A6" s="13"/>
      <c r="B6" s="13"/>
      <c r="C6" s="13"/>
      <c r="D6" s="148" t="s">
        <v>2</v>
      </c>
      <c r="E6" s="147"/>
      <c r="F6" s="13"/>
      <c r="G6" s="13"/>
      <c r="H6" s="13"/>
    </row>
    <row r="7" spans="1:8" x14ac:dyDescent="0.25">
      <c r="A7" s="13"/>
      <c r="B7" s="13"/>
      <c r="C7" s="13"/>
      <c r="D7" s="13"/>
      <c r="E7" s="13"/>
      <c r="F7" s="13"/>
      <c r="G7" s="13"/>
      <c r="H7" s="13"/>
    </row>
    <row r="8" spans="1:8" x14ac:dyDescent="0.25">
      <c r="A8" s="13"/>
      <c r="B8" s="13"/>
      <c r="C8" s="13"/>
      <c r="D8" s="148" t="s">
        <v>3</v>
      </c>
      <c r="E8" s="147"/>
      <c r="F8" s="13"/>
      <c r="G8" s="13"/>
      <c r="H8" s="13"/>
    </row>
    <row r="9" spans="1:8" x14ac:dyDescent="0.25">
      <c r="A9" s="13"/>
      <c r="B9" s="13"/>
      <c r="C9" s="154" t="s">
        <v>98</v>
      </c>
      <c r="D9" s="149"/>
      <c r="E9" s="149"/>
      <c r="F9" s="149"/>
      <c r="G9" s="13"/>
      <c r="H9" s="13"/>
    </row>
    <row r="10" spans="1:8" x14ac:dyDescent="0.25">
      <c r="A10" s="13"/>
      <c r="B10" s="13"/>
      <c r="C10" s="13"/>
      <c r="D10" s="148" t="s">
        <v>111</v>
      </c>
      <c r="E10" s="147"/>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30" t="s">
        <v>110</v>
      </c>
      <c r="C13" s="130"/>
      <c r="D13" s="130"/>
      <c r="E13" s="130"/>
      <c r="F13" s="130"/>
      <c r="G13" s="130"/>
      <c r="H13" s="130"/>
    </row>
    <row r="14" spans="1:8" x14ac:dyDescent="0.25">
      <c r="A14" s="13"/>
      <c r="B14" s="130"/>
      <c r="C14" s="130"/>
      <c r="D14" s="130"/>
      <c r="E14" s="130"/>
      <c r="F14" s="130"/>
      <c r="G14" s="130"/>
      <c r="H14" s="130"/>
    </row>
    <row r="15" spans="1:8" x14ac:dyDescent="0.25">
      <c r="A15" s="13"/>
      <c r="B15" s="13"/>
      <c r="C15" s="13"/>
      <c r="D15" s="13"/>
      <c r="E15" s="13"/>
      <c r="F15" s="13"/>
      <c r="G15" s="13"/>
      <c r="H15" s="13"/>
    </row>
    <row r="16" spans="1:8" x14ac:dyDescent="0.25">
      <c r="A16" s="13"/>
      <c r="B16" s="139" t="s">
        <v>8</v>
      </c>
      <c r="C16" s="140"/>
      <c r="D16" s="140"/>
      <c r="E16" s="35">
        <v>30</v>
      </c>
      <c r="F16" s="36" t="s">
        <v>10</v>
      </c>
      <c r="G16" s="37">
        <f>SUM(E16*23333.333)</f>
        <v>699999.99</v>
      </c>
      <c r="H16" s="38"/>
    </row>
    <row r="17" spans="1:8" x14ac:dyDescent="0.25">
      <c r="A17" s="13"/>
      <c r="B17" s="135" t="s">
        <v>83</v>
      </c>
      <c r="C17" s="136"/>
      <c r="D17" s="136"/>
      <c r="E17" s="137"/>
      <c r="F17" s="138"/>
      <c r="G17" s="53">
        <v>105200</v>
      </c>
      <c r="H17" s="13"/>
    </row>
    <row r="18" spans="1:8" x14ac:dyDescent="0.25">
      <c r="A18" s="13"/>
      <c r="B18" s="24"/>
      <c r="C18" s="21"/>
      <c r="D18" s="21"/>
      <c r="E18" s="24"/>
      <c r="F18" s="24"/>
      <c r="G18" s="13"/>
      <c r="H18" s="13"/>
    </row>
    <row r="19" spans="1:8" x14ac:dyDescent="0.25">
      <c r="A19" s="13"/>
      <c r="B19" s="135" t="s">
        <v>11</v>
      </c>
      <c r="C19" s="135"/>
      <c r="D19" s="135"/>
      <c r="E19" s="135"/>
      <c r="F19" s="135"/>
      <c r="G19" s="135"/>
      <c r="H19" s="13"/>
    </row>
    <row r="20" spans="1:8" ht="30" x14ac:dyDescent="0.25">
      <c r="A20" s="13"/>
      <c r="B20" s="49" t="s">
        <v>76</v>
      </c>
      <c r="C20" s="50" t="s">
        <v>13</v>
      </c>
      <c r="D20" s="50" t="s">
        <v>14</v>
      </c>
      <c r="E20" s="50" t="s">
        <v>15</v>
      </c>
      <c r="F20" s="50" t="s">
        <v>16</v>
      </c>
      <c r="G20" s="50" t="s">
        <v>17</v>
      </c>
      <c r="H20" s="13"/>
    </row>
    <row r="21" spans="1:8" x14ac:dyDescent="0.25">
      <c r="A21" s="13"/>
      <c r="B21" s="141"/>
      <c r="C21" s="140"/>
      <c r="D21" s="140"/>
      <c r="E21" s="140"/>
      <c r="F21" s="140"/>
      <c r="G21" s="140"/>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2" t="s">
        <v>18</v>
      </c>
      <c r="F31" s="143"/>
      <c r="G31" s="26">
        <f>SUM(G22:G29)</f>
        <v>1075000</v>
      </c>
      <c r="H31" s="13"/>
    </row>
    <row r="32" spans="1:8" x14ac:dyDescent="0.25">
      <c r="A32" s="13"/>
      <c r="B32" s="13"/>
      <c r="C32" s="13"/>
      <c r="D32" s="13"/>
      <c r="E32" s="13"/>
      <c r="F32" s="13"/>
      <c r="G32" s="13"/>
      <c r="H32" s="13"/>
    </row>
    <row r="33" spans="1:8" x14ac:dyDescent="0.25">
      <c r="A33" s="13"/>
      <c r="B33" s="134" t="s">
        <v>19</v>
      </c>
      <c r="C33" s="134"/>
      <c r="D33" s="134"/>
      <c r="E33" s="134"/>
      <c r="F33" s="133">
        <f>SUM(G16+G17+G31)</f>
        <v>1880199.99</v>
      </c>
      <c r="G33" s="133"/>
      <c r="H33" s="13"/>
    </row>
    <row r="34" spans="1:8" x14ac:dyDescent="0.25">
      <c r="A34" s="13"/>
      <c r="B34" s="148"/>
      <c r="C34" s="149"/>
      <c r="D34" s="149"/>
      <c r="E34" s="150"/>
      <c r="F34" s="149"/>
      <c r="G34" s="13"/>
      <c r="H34" s="13"/>
    </row>
    <row r="35" spans="1:8" x14ac:dyDescent="0.25">
      <c r="A35" s="13"/>
      <c r="B35" s="24"/>
      <c r="C35" s="21"/>
      <c r="D35" s="21"/>
      <c r="E35" s="44"/>
      <c r="F35" s="21"/>
      <c r="G35" s="13"/>
      <c r="H35" s="13"/>
    </row>
    <row r="36" spans="1:8" x14ac:dyDescent="0.25">
      <c r="A36" s="13"/>
      <c r="B36" s="151" t="s">
        <v>20</v>
      </c>
      <c r="C36" s="152"/>
      <c r="D36" s="152"/>
      <c r="E36" s="152"/>
      <c r="F36" s="152"/>
      <c r="G36" s="143"/>
      <c r="H36" s="13"/>
    </row>
    <row r="37" spans="1:8" x14ac:dyDescent="0.25">
      <c r="A37" s="13"/>
      <c r="B37" s="13"/>
      <c r="C37" s="13"/>
      <c r="D37" s="13"/>
      <c r="E37" s="13"/>
      <c r="F37" s="13"/>
      <c r="G37" s="45"/>
      <c r="H37" s="13"/>
    </row>
    <row r="38" spans="1:8" x14ac:dyDescent="0.25">
      <c r="A38" s="13"/>
      <c r="B38" s="131" t="s">
        <v>78</v>
      </c>
      <c r="C38" s="131"/>
      <c r="D38" s="131"/>
      <c r="E38" s="131"/>
      <c r="F38" s="131"/>
      <c r="G38" s="131"/>
      <c r="H38" s="131"/>
    </row>
    <row r="39" spans="1:8" x14ac:dyDescent="0.25">
      <c r="A39" s="13"/>
      <c r="B39" s="131"/>
      <c r="C39" s="131"/>
      <c r="D39" s="131"/>
      <c r="E39" s="131"/>
      <c r="F39" s="131"/>
      <c r="G39" s="131"/>
      <c r="H39" s="131"/>
    </row>
    <row r="40" spans="1:8" x14ac:dyDescent="0.25">
      <c r="A40" s="13"/>
      <c r="B40" s="131"/>
      <c r="C40" s="131"/>
      <c r="D40" s="131"/>
      <c r="E40" s="131"/>
      <c r="F40" s="131"/>
      <c r="G40" s="131"/>
      <c r="H40" s="131"/>
    </row>
    <row r="41" spans="1:8" x14ac:dyDescent="0.25">
      <c r="A41" s="13"/>
      <c r="B41" s="24"/>
      <c r="C41" s="21"/>
      <c r="D41" s="21"/>
      <c r="E41" s="44"/>
      <c r="F41" s="21"/>
      <c r="G41" s="13"/>
      <c r="H41" s="13"/>
    </row>
    <row r="42" spans="1:8" x14ac:dyDescent="0.25">
      <c r="A42" s="13"/>
      <c r="B42" s="132" t="s">
        <v>79</v>
      </c>
      <c r="C42" s="132"/>
      <c r="D42" s="132"/>
      <c r="E42" s="132"/>
      <c r="F42" s="144">
        <v>210400</v>
      </c>
      <c r="G42" s="145"/>
      <c r="H42" s="13"/>
    </row>
    <row r="43" spans="1:8" x14ac:dyDescent="0.25">
      <c r="A43" s="13"/>
      <c r="B43" s="132" t="s">
        <v>80</v>
      </c>
      <c r="C43" s="132"/>
      <c r="D43" s="132"/>
      <c r="E43" s="132"/>
      <c r="F43" s="144">
        <v>0</v>
      </c>
      <c r="G43" s="145"/>
      <c r="H43" s="13"/>
    </row>
    <row r="44" spans="1:8" x14ac:dyDescent="0.25">
      <c r="A44" s="13"/>
      <c r="B44" s="132" t="s">
        <v>81</v>
      </c>
      <c r="C44" s="132"/>
      <c r="D44" s="132"/>
      <c r="E44" s="132"/>
      <c r="F44" s="155">
        <f>+F42+F43</f>
        <v>210400</v>
      </c>
      <c r="G44" s="156"/>
      <c r="H44" s="13"/>
    </row>
    <row r="45" spans="1:8" x14ac:dyDescent="0.25">
      <c r="A45" s="13"/>
      <c r="B45" s="13"/>
      <c r="C45" s="13"/>
      <c r="D45" s="13"/>
      <c r="E45" s="13"/>
      <c r="F45" s="13"/>
      <c r="G45" s="13"/>
      <c r="H45" s="13"/>
    </row>
    <row r="46" spans="1:8" x14ac:dyDescent="0.25">
      <c r="A46" s="13"/>
      <c r="B46" s="134" t="s">
        <v>17</v>
      </c>
      <c r="C46" s="134"/>
      <c r="D46" s="134"/>
      <c r="E46" s="134"/>
      <c r="F46" s="133">
        <f>+F33-F44</f>
        <v>1669799.99</v>
      </c>
      <c r="G46" s="133"/>
      <c r="H46" s="13"/>
    </row>
    <row r="47" spans="1:8" x14ac:dyDescent="0.25">
      <c r="A47" s="13"/>
      <c r="B47" s="13"/>
      <c r="C47" s="13"/>
      <c r="D47" s="13"/>
      <c r="E47" s="13"/>
      <c r="F47" s="13"/>
      <c r="G47" s="13"/>
      <c r="H47" s="13"/>
    </row>
    <row r="48" spans="1:8" x14ac:dyDescent="0.25">
      <c r="A48" s="13"/>
      <c r="B48" s="153"/>
      <c r="C48" s="153"/>
      <c r="D48" s="153"/>
      <c r="E48" s="153"/>
      <c r="F48" s="153"/>
      <c r="G48" s="153"/>
      <c r="H48" s="13"/>
    </row>
    <row r="49" spans="1:8" x14ac:dyDescent="0.25">
      <c r="A49" s="13"/>
      <c r="B49" s="131" t="s">
        <v>90</v>
      </c>
      <c r="C49" s="131"/>
      <c r="D49" s="131"/>
      <c r="E49" s="131"/>
      <c r="F49" s="131"/>
      <c r="G49" s="131"/>
      <c r="H49" s="131"/>
    </row>
    <row r="50" spans="1:8" x14ac:dyDescent="0.25">
      <c r="A50" s="13"/>
      <c r="B50" s="131"/>
      <c r="C50" s="131"/>
      <c r="D50" s="131"/>
      <c r="E50" s="131"/>
      <c r="F50" s="131"/>
      <c r="G50" s="131"/>
      <c r="H50" s="131"/>
    </row>
    <row r="51" spans="1:8" x14ac:dyDescent="0.25">
      <c r="A51" s="13"/>
      <c r="B51" s="131"/>
      <c r="C51" s="131"/>
      <c r="D51" s="131"/>
      <c r="E51" s="131"/>
      <c r="F51" s="131"/>
      <c r="G51" s="131"/>
      <c r="H51" s="13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4" t="s">
        <v>98</v>
      </c>
      <c r="D56" s="149"/>
      <c r="E56" s="149"/>
      <c r="F56" s="149"/>
      <c r="G56" s="13"/>
      <c r="H56" s="13"/>
    </row>
    <row r="57" spans="1:8" x14ac:dyDescent="0.25">
      <c r="A57" s="13"/>
      <c r="B57" s="13"/>
      <c r="C57" s="13"/>
      <c r="D57" s="148" t="s">
        <v>97</v>
      </c>
      <c r="E57" s="147"/>
      <c r="F57" s="13"/>
      <c r="G57" s="13"/>
      <c r="H57" s="13"/>
    </row>
    <row r="58" spans="1:8" x14ac:dyDescent="0.25">
      <c r="A58" s="13"/>
      <c r="B58" s="13"/>
      <c r="C58" s="146" t="s">
        <v>107</v>
      </c>
      <c r="D58" s="147"/>
      <c r="E58" s="147"/>
      <c r="F58" s="147"/>
      <c r="G58" s="13"/>
      <c r="H58" s="13"/>
    </row>
    <row r="59" spans="1:8" x14ac:dyDescent="0.25">
      <c r="A59" s="13"/>
      <c r="B59" s="148" t="s">
        <v>23</v>
      </c>
      <c r="C59" s="147"/>
      <c r="D59" s="147"/>
      <c r="E59" s="147"/>
      <c r="F59" s="147"/>
      <c r="G59" s="147"/>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67</v>
      </c>
      <c r="D9" s="149"/>
      <c r="E9" s="149"/>
      <c r="F9" s="149"/>
    </row>
    <row r="10" spans="2:8" x14ac:dyDescent="0.25">
      <c r="D10" s="148" t="s">
        <v>68</v>
      </c>
      <c r="E10" s="158"/>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150000</v>
      </c>
    </row>
    <row r="32" spans="2:8" x14ac:dyDescent="0.25">
      <c r="B32" s="161" t="s">
        <v>19</v>
      </c>
      <c r="C32" s="162"/>
      <c r="D32" s="160"/>
      <c r="E32" s="159">
        <f>SUM(G16+G30)</f>
        <v>849999.99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67</v>
      </c>
      <c r="D44" s="149"/>
      <c r="E44" s="149"/>
      <c r="F44" s="149"/>
    </row>
    <row r="45" spans="2:7" x14ac:dyDescent="0.25">
      <c r="D45" s="148" t="s">
        <v>68</v>
      </c>
      <c r="E45" s="158"/>
    </row>
    <row r="46" spans="2:7" x14ac:dyDescent="0.25">
      <c r="C46" s="146" t="s">
        <v>69</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7" t="s">
        <v>1</v>
      </c>
      <c r="E5" s="158"/>
    </row>
    <row r="6" spans="2:8" x14ac:dyDescent="0.25">
      <c r="D6" s="157" t="s">
        <v>2</v>
      </c>
      <c r="E6" s="158"/>
    </row>
    <row r="8" spans="2:8" x14ac:dyDescent="0.25">
      <c r="D8" s="157" t="s">
        <v>3</v>
      </c>
      <c r="E8" s="158"/>
    </row>
    <row r="9" spans="2:8" x14ac:dyDescent="0.25">
      <c r="C9" s="165" t="s">
        <v>40</v>
      </c>
      <c r="D9" s="149"/>
      <c r="E9" s="149"/>
      <c r="F9" s="149"/>
    </row>
    <row r="10" spans="2:8" x14ac:dyDescent="0.25">
      <c r="D10" s="157" t="s">
        <v>41</v>
      </c>
      <c r="E10" s="158"/>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t="s">
        <v>12</v>
      </c>
      <c r="C19" s="7" t="s">
        <v>13</v>
      </c>
      <c r="D19" s="7" t="s">
        <v>14</v>
      </c>
      <c r="E19" s="7" t="s">
        <v>15</v>
      </c>
      <c r="F19" s="7" t="s">
        <v>16</v>
      </c>
      <c r="G19" s="7" t="s">
        <v>17</v>
      </c>
    </row>
    <row r="20" spans="2:8" x14ac:dyDescent="0.25">
      <c r="B20" s="166"/>
      <c r="C20" s="140"/>
      <c r="D20" s="140"/>
      <c r="E20" s="140"/>
      <c r="F20" s="140"/>
      <c r="G20" s="140"/>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1235000</v>
      </c>
    </row>
    <row r="32" spans="2:8" x14ac:dyDescent="0.25">
      <c r="B32" s="161" t="s">
        <v>19</v>
      </c>
      <c r="C32" s="162"/>
      <c r="D32" s="160"/>
      <c r="E32" s="159">
        <f>SUM(G16+G30)</f>
        <v>1934999.99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65" t="s">
        <v>40</v>
      </c>
      <c r="D44" s="149"/>
      <c r="E44" s="149"/>
      <c r="F44" s="149"/>
    </row>
    <row r="45" spans="2:7" x14ac:dyDescent="0.25">
      <c r="C45" s="157" t="s">
        <v>41</v>
      </c>
      <c r="D45" s="158"/>
      <c r="E45" s="158"/>
      <c r="F45" s="158"/>
    </row>
    <row r="46" spans="2:7" x14ac:dyDescent="0.25">
      <c r="C46" s="146" t="s">
        <v>42</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8" t="s">
        <v>1</v>
      </c>
      <c r="E5" s="147"/>
    </row>
    <row r="6" spans="2:8" x14ac:dyDescent="0.25">
      <c r="D6" s="148" t="s">
        <v>2</v>
      </c>
      <c r="E6" s="147"/>
    </row>
    <row r="8" spans="2:8" x14ac:dyDescent="0.25">
      <c r="D8" s="148" t="s">
        <v>3</v>
      </c>
      <c r="E8" s="147"/>
    </row>
    <row r="9" spans="2:8" x14ac:dyDescent="0.25">
      <c r="C9" s="154" t="s">
        <v>53</v>
      </c>
      <c r="D9" s="149"/>
      <c r="E9" s="149"/>
      <c r="F9" s="149"/>
    </row>
    <row r="10" spans="2:8" x14ac:dyDescent="0.25">
      <c r="D10" s="148" t="s">
        <v>54</v>
      </c>
      <c r="E10" s="147"/>
    </row>
    <row r="11" spans="2:8" x14ac:dyDescent="0.25">
      <c r="D11" s="13" t="s">
        <v>72</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403600</v>
      </c>
    </row>
    <row r="33" spans="2:8" x14ac:dyDescent="0.25">
      <c r="B33" s="134" t="s">
        <v>19</v>
      </c>
      <c r="C33" s="134"/>
      <c r="D33" s="134"/>
      <c r="E33" s="134"/>
      <c r="F33" s="133">
        <f>SUM(G16+G17+G31)</f>
        <v>1208799.99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43628</v>
      </c>
      <c r="G43" s="145"/>
    </row>
    <row r="44" spans="2:8" x14ac:dyDescent="0.25">
      <c r="B44" s="132" t="s">
        <v>81</v>
      </c>
      <c r="C44" s="132"/>
      <c r="D44" s="132"/>
      <c r="E44" s="132"/>
      <c r="F44" s="155">
        <f>+F42+F43</f>
        <v>254028</v>
      </c>
      <c r="G44" s="156"/>
    </row>
    <row r="46" spans="2:8" x14ac:dyDescent="0.25">
      <c r="B46" s="134" t="s">
        <v>17</v>
      </c>
      <c r="C46" s="134"/>
      <c r="D46" s="134"/>
      <c r="E46" s="134"/>
      <c r="F46" s="133">
        <f>+F33-F44</f>
        <v>954771.99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29.25" customHeight="1" x14ac:dyDescent="0.25">
      <c r="B56" s="131"/>
      <c r="C56" s="131"/>
      <c r="D56" s="131"/>
      <c r="E56" s="131"/>
      <c r="F56" s="131"/>
      <c r="G56" s="131"/>
      <c r="H56" s="131"/>
      <c r="I56" s="33"/>
    </row>
    <row r="60" spans="2:9" x14ac:dyDescent="0.25">
      <c r="C60" s="154" t="s">
        <v>53</v>
      </c>
      <c r="D60" s="154"/>
      <c r="E60" s="154"/>
      <c r="F60" s="154"/>
    </row>
    <row r="61" spans="2:9" x14ac:dyDescent="0.25">
      <c r="D61" s="148" t="s">
        <v>54</v>
      </c>
      <c r="E61" s="148"/>
    </row>
    <row r="62" spans="2:9" x14ac:dyDescent="0.25">
      <c r="C62" s="146" t="s">
        <v>55</v>
      </c>
      <c r="D62" s="146"/>
      <c r="E62" s="146"/>
      <c r="F62" s="146"/>
    </row>
    <row r="63" spans="2:9" x14ac:dyDescent="0.25">
      <c r="B63" s="148" t="s">
        <v>23</v>
      </c>
      <c r="C63" s="148"/>
      <c r="D63" s="148"/>
      <c r="E63" s="148"/>
      <c r="F63" s="148"/>
      <c r="G63" s="14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8" t="s">
        <v>1</v>
      </c>
      <c r="E5" s="147"/>
    </row>
    <row r="6" spans="2:8" x14ac:dyDescent="0.25">
      <c r="D6" s="148" t="s">
        <v>2</v>
      </c>
      <c r="E6" s="147"/>
    </row>
    <row r="8" spans="2:8" x14ac:dyDescent="0.25">
      <c r="D8" s="148" t="s">
        <v>3</v>
      </c>
      <c r="E8" s="147"/>
    </row>
    <row r="9" spans="2:8" x14ac:dyDescent="0.25">
      <c r="C9" s="154" t="s">
        <v>57</v>
      </c>
      <c r="D9" s="149"/>
      <c r="E9" s="149"/>
      <c r="F9" s="149"/>
    </row>
    <row r="10" spans="2:8" x14ac:dyDescent="0.25">
      <c r="D10" s="148" t="s">
        <v>62</v>
      </c>
      <c r="E10" s="147"/>
    </row>
    <row r="11" spans="2:8" x14ac:dyDescent="0.25">
      <c r="D11" s="13" t="s">
        <v>70</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6" spans="2:8" x14ac:dyDescent="0.25">
      <c r="B46" s="134" t="s">
        <v>17</v>
      </c>
      <c r="C46" s="134"/>
      <c r="D46" s="134"/>
      <c r="E46" s="134"/>
      <c r="F46" s="133">
        <f>+F33-F44</f>
        <v>594799.99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75"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30" customHeight="1" x14ac:dyDescent="0.25">
      <c r="B56" s="131"/>
      <c r="C56" s="131"/>
      <c r="D56" s="131"/>
      <c r="E56" s="131"/>
      <c r="F56" s="131"/>
      <c r="G56" s="131"/>
      <c r="H56" s="131"/>
      <c r="I56" s="33"/>
    </row>
    <row r="60" spans="2:9" x14ac:dyDescent="0.25">
      <c r="C60" s="154" t="s">
        <v>57</v>
      </c>
      <c r="D60" s="149"/>
      <c r="E60" s="149"/>
      <c r="F60" s="149"/>
    </row>
    <row r="61" spans="2:9" x14ac:dyDescent="0.25">
      <c r="D61" s="148" t="s">
        <v>62</v>
      </c>
      <c r="E61" s="147"/>
    </row>
    <row r="62" spans="2:9" x14ac:dyDescent="0.25">
      <c r="C62" s="146" t="s">
        <v>63</v>
      </c>
      <c r="D62" s="147"/>
      <c r="E62" s="147"/>
      <c r="F62" s="147"/>
    </row>
    <row r="63" spans="2:9" x14ac:dyDescent="0.25">
      <c r="B63" s="148" t="s">
        <v>23</v>
      </c>
      <c r="C63" s="147"/>
      <c r="D63" s="147"/>
      <c r="E63" s="147"/>
      <c r="F63" s="147"/>
      <c r="G63" s="14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49</v>
      </c>
      <c r="D9" s="149"/>
      <c r="E9" s="149"/>
      <c r="F9" s="149"/>
    </row>
    <row r="10" spans="2:8" x14ac:dyDescent="0.25">
      <c r="D10" s="148" t="s">
        <v>50</v>
      </c>
      <c r="E10" s="158"/>
    </row>
    <row r="11" spans="2:8" x14ac:dyDescent="0.25">
      <c r="D11" s="13" t="s">
        <v>51</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240" t="s">
        <v>8</v>
      </c>
      <c r="C16" s="140"/>
      <c r="D16" s="140"/>
      <c r="E16" s="28">
        <v>30</v>
      </c>
      <c r="F16" s="29" t="s">
        <v>10</v>
      </c>
      <c r="G16" s="27">
        <f>SUM(E16*23333.333)</f>
        <v>699999.99</v>
      </c>
      <c r="H16" s="6"/>
    </row>
    <row r="17" spans="2:7" x14ac:dyDescent="0.25">
      <c r="B17" s="135" t="s">
        <v>83</v>
      </c>
      <c r="C17" s="136"/>
      <c r="D17" s="136"/>
      <c r="E17" s="241"/>
      <c r="F17" s="242"/>
      <c r="G17" s="22">
        <v>105200</v>
      </c>
    </row>
    <row r="18" spans="2:7" x14ac:dyDescent="0.25">
      <c r="B18" s="24"/>
      <c r="C18" s="21"/>
      <c r="D18" s="21"/>
      <c r="E18" s="2"/>
      <c r="F18" s="2"/>
    </row>
    <row r="19" spans="2:7" x14ac:dyDescent="0.25">
      <c r="C19" s="157" t="s">
        <v>11</v>
      </c>
      <c r="D19" s="158"/>
      <c r="E19" s="158"/>
      <c r="F19" s="158"/>
    </row>
    <row r="20" spans="2:7" ht="30" customHeight="1" x14ac:dyDescent="0.25">
      <c r="B20" s="30" t="s">
        <v>76</v>
      </c>
      <c r="C20" s="12" t="s">
        <v>13</v>
      </c>
      <c r="D20" s="12" t="s">
        <v>14</v>
      </c>
      <c r="E20" s="12" t="s">
        <v>15</v>
      </c>
      <c r="F20" s="12" t="s">
        <v>16</v>
      </c>
      <c r="G20" s="12" t="s">
        <v>17</v>
      </c>
    </row>
    <row r="21" spans="2:7" x14ac:dyDescent="0.25">
      <c r="B21" s="166"/>
      <c r="C21" s="140"/>
      <c r="D21" s="140"/>
      <c r="E21" s="140"/>
      <c r="F21" s="140"/>
      <c r="G21" s="140"/>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57"/>
      <c r="C34" s="149"/>
      <c r="D34" s="149"/>
      <c r="E34" s="238"/>
      <c r="F34" s="149"/>
    </row>
    <row r="35" spans="2:8" x14ac:dyDescent="0.25">
      <c r="B35" s="2"/>
      <c r="C35" s="21"/>
      <c r="D35" s="21"/>
      <c r="E35" s="23"/>
      <c r="F35" s="21"/>
    </row>
    <row r="36" spans="2:8" x14ac:dyDescent="0.25">
      <c r="B36" s="239" t="s">
        <v>20</v>
      </c>
      <c r="C36" s="152"/>
      <c r="D36" s="152"/>
      <c r="E36" s="152"/>
      <c r="F36" s="152"/>
      <c r="G36" s="143"/>
    </row>
    <row r="37" spans="2:8" x14ac:dyDescent="0.25">
      <c r="G37" s="10"/>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
      <c r="C41" s="21"/>
      <c r="D41" s="21"/>
      <c r="E41" s="23"/>
      <c r="F41" s="21"/>
    </row>
    <row r="42" spans="2:8" x14ac:dyDescent="0.25">
      <c r="B42" s="132" t="s">
        <v>79</v>
      </c>
      <c r="C42" s="132"/>
      <c r="D42" s="132"/>
      <c r="E42" s="132"/>
      <c r="F42" s="236">
        <v>210400</v>
      </c>
      <c r="G42" s="237"/>
    </row>
    <row r="43" spans="2:8" x14ac:dyDescent="0.25">
      <c r="B43" s="132" t="s">
        <v>80</v>
      </c>
      <c r="C43" s="132"/>
      <c r="D43" s="132"/>
      <c r="E43" s="132"/>
      <c r="F43" s="236">
        <v>0</v>
      </c>
      <c r="G43" s="237"/>
    </row>
    <row r="44" spans="2:8" x14ac:dyDescent="0.25">
      <c r="B44" s="132" t="s">
        <v>81</v>
      </c>
      <c r="C44" s="132"/>
      <c r="D44" s="132"/>
      <c r="E44" s="132"/>
      <c r="F44" s="234">
        <f>+F42+F43</f>
        <v>210400</v>
      </c>
      <c r="G44" s="235"/>
    </row>
    <row r="46" spans="2:8" s="13" customFormat="1" x14ac:dyDescent="0.25">
      <c r="B46" s="134" t="s">
        <v>17</v>
      </c>
      <c r="C46" s="134"/>
      <c r="D46" s="134"/>
      <c r="E46" s="134"/>
      <c r="F46" s="133">
        <f>+F33-F44</f>
        <v>594799.99</v>
      </c>
      <c r="G46" s="133"/>
    </row>
    <row r="48" spans="2:8" x14ac:dyDescent="0.25">
      <c r="B48" s="153" t="s">
        <v>82</v>
      </c>
      <c r="C48" s="153"/>
      <c r="D48" s="153"/>
      <c r="E48" s="153"/>
      <c r="F48" s="153"/>
      <c r="G48" s="153"/>
      <c r="H48" s="13"/>
    </row>
    <row r="49" spans="2:9" ht="15" customHeight="1" x14ac:dyDescent="0.25">
      <c r="B49" s="131" t="s">
        <v>85</v>
      </c>
      <c r="C49" s="131"/>
      <c r="D49" s="131"/>
      <c r="E49" s="131"/>
      <c r="F49" s="131"/>
      <c r="G49" s="131"/>
      <c r="H49" s="131"/>
      <c r="I49" s="25"/>
    </row>
    <row r="50" spans="2:9" x14ac:dyDescent="0.25">
      <c r="B50" s="131"/>
      <c r="C50" s="131"/>
      <c r="D50" s="131"/>
      <c r="E50" s="131"/>
      <c r="F50" s="131"/>
      <c r="G50" s="131"/>
      <c r="H50" s="131"/>
      <c r="I50" s="25"/>
    </row>
    <row r="51" spans="2:9" x14ac:dyDescent="0.25">
      <c r="B51" s="131"/>
      <c r="C51" s="131"/>
      <c r="D51" s="131"/>
      <c r="E51" s="131"/>
      <c r="F51" s="131"/>
      <c r="G51" s="131"/>
      <c r="H51" s="131"/>
      <c r="I51" s="25"/>
    </row>
    <row r="52" spans="2:9" ht="32.25" customHeight="1" x14ac:dyDescent="0.25">
      <c r="B52" s="131" t="s">
        <v>84</v>
      </c>
      <c r="C52" s="131"/>
      <c r="D52" s="131"/>
      <c r="E52" s="131"/>
      <c r="F52" s="131"/>
      <c r="G52" s="131"/>
      <c r="H52" s="131"/>
      <c r="I52" s="25"/>
    </row>
    <row r="53" spans="2:9" ht="15" customHeight="1" x14ac:dyDescent="0.25">
      <c r="B53" s="131" t="s">
        <v>86</v>
      </c>
      <c r="C53" s="131"/>
      <c r="D53" s="131"/>
      <c r="E53" s="131"/>
      <c r="F53" s="131"/>
      <c r="G53" s="131"/>
      <c r="H53" s="131"/>
      <c r="I53" s="25"/>
    </row>
    <row r="54" spans="2:9" x14ac:dyDescent="0.25">
      <c r="B54" s="131"/>
      <c r="C54" s="131"/>
      <c r="D54" s="131"/>
      <c r="E54" s="131"/>
      <c r="F54" s="131"/>
      <c r="G54" s="131"/>
      <c r="H54" s="131"/>
      <c r="I54" s="25"/>
    </row>
    <row r="55" spans="2:9" x14ac:dyDescent="0.25">
      <c r="B55" s="131"/>
      <c r="C55" s="131"/>
      <c r="D55" s="131"/>
      <c r="E55" s="131"/>
      <c r="F55" s="131"/>
      <c r="G55" s="131"/>
      <c r="H55" s="131"/>
      <c r="I55" s="25"/>
    </row>
    <row r="56" spans="2:9" ht="31.5" customHeight="1" x14ac:dyDescent="0.25">
      <c r="B56" s="131"/>
      <c r="C56" s="131"/>
      <c r="D56" s="131"/>
      <c r="E56" s="131"/>
      <c r="F56" s="131"/>
      <c r="G56" s="131"/>
      <c r="H56" s="13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4" t="s">
        <v>49</v>
      </c>
      <c r="D62" s="154"/>
      <c r="E62" s="154"/>
      <c r="F62" s="154"/>
    </row>
    <row r="63" spans="2:9" x14ac:dyDescent="0.25">
      <c r="D63" s="148" t="s">
        <v>50</v>
      </c>
      <c r="E63" s="148"/>
    </row>
    <row r="64" spans="2:9" x14ac:dyDescent="0.25">
      <c r="C64" s="146" t="s">
        <v>52</v>
      </c>
      <c r="D64" s="146"/>
      <c r="E64" s="146"/>
      <c r="F64" s="146"/>
    </row>
    <row r="65" spans="2:7" x14ac:dyDescent="0.25">
      <c r="B65" s="157" t="s">
        <v>23</v>
      </c>
      <c r="C65" s="157"/>
      <c r="D65" s="157"/>
      <c r="E65" s="157"/>
      <c r="F65" s="157"/>
      <c r="G65" s="157"/>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44</v>
      </c>
      <c r="D9" s="149"/>
      <c r="E9" s="149"/>
      <c r="F9" s="149"/>
    </row>
    <row r="10" spans="2:8" x14ac:dyDescent="0.25">
      <c r="D10" s="148" t="s">
        <v>45</v>
      </c>
      <c r="E10" s="158"/>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640000</v>
      </c>
    </row>
    <row r="32" spans="2:8" x14ac:dyDescent="0.25">
      <c r="B32" s="161" t="s">
        <v>19</v>
      </c>
      <c r="C32" s="162"/>
      <c r="D32" s="160"/>
      <c r="E32" s="159">
        <f>SUM(G16+G30)</f>
        <v>1339999.99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44</v>
      </c>
      <c r="D44" s="149"/>
      <c r="E44" s="149"/>
      <c r="F44" s="149"/>
    </row>
    <row r="45" spans="2:7" x14ac:dyDescent="0.25">
      <c r="D45" s="148" t="s">
        <v>45</v>
      </c>
      <c r="E45" s="158"/>
    </row>
    <row r="46" spans="2:7" x14ac:dyDescent="0.25">
      <c r="C46" s="146" t="s">
        <v>46</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8" t="s">
        <v>1</v>
      </c>
      <c r="E5" s="147"/>
      <c r="F5" s="13"/>
      <c r="G5" s="13"/>
      <c r="H5" s="13"/>
    </row>
    <row r="6" spans="2:8" x14ac:dyDescent="0.25">
      <c r="B6" s="13"/>
      <c r="C6" s="13"/>
      <c r="D6" s="148" t="s">
        <v>2</v>
      </c>
      <c r="E6" s="147"/>
      <c r="F6" s="13"/>
      <c r="G6" s="13"/>
      <c r="H6" s="13"/>
    </row>
    <row r="7" spans="2:8" x14ac:dyDescent="0.25">
      <c r="B7" s="13"/>
      <c r="C7" s="13"/>
      <c r="D7" s="13"/>
      <c r="E7" s="13"/>
      <c r="F7" s="13"/>
      <c r="G7" s="13"/>
      <c r="H7" s="13"/>
    </row>
    <row r="8" spans="2:8" x14ac:dyDescent="0.25">
      <c r="B8" s="13"/>
      <c r="C8" s="13"/>
      <c r="D8" s="148" t="s">
        <v>3</v>
      </c>
      <c r="E8" s="147"/>
      <c r="F8" s="13"/>
      <c r="G8" s="13"/>
      <c r="H8" s="13"/>
    </row>
    <row r="9" spans="2:8" x14ac:dyDescent="0.25">
      <c r="B9" s="13"/>
      <c r="C9" s="154" t="s">
        <v>64</v>
      </c>
      <c r="D9" s="149"/>
      <c r="E9" s="149"/>
      <c r="F9" s="149"/>
      <c r="G9" s="13"/>
      <c r="H9" s="13"/>
    </row>
    <row r="10" spans="2:8" x14ac:dyDescent="0.25">
      <c r="B10" s="13"/>
      <c r="C10" s="13"/>
      <c r="D10" s="148" t="s">
        <v>65</v>
      </c>
      <c r="E10" s="147"/>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30" t="s">
        <v>75</v>
      </c>
      <c r="C13" s="130"/>
      <c r="D13" s="130"/>
      <c r="E13" s="130"/>
      <c r="F13" s="130"/>
      <c r="G13" s="130"/>
      <c r="H13" s="130"/>
    </row>
    <row r="14" spans="2:8" x14ac:dyDescent="0.25">
      <c r="B14" s="130"/>
      <c r="C14" s="130"/>
      <c r="D14" s="130"/>
      <c r="E14" s="130"/>
      <c r="F14" s="130"/>
      <c r="G14" s="130"/>
      <c r="H14" s="130"/>
    </row>
    <row r="15" spans="2:8" x14ac:dyDescent="0.25">
      <c r="B15" s="13"/>
      <c r="C15" s="13"/>
      <c r="D15" s="13"/>
      <c r="E15" s="13"/>
      <c r="F15" s="13"/>
      <c r="G15" s="13"/>
      <c r="H15" s="13"/>
    </row>
    <row r="16" spans="2:8" x14ac:dyDescent="0.25">
      <c r="B16" s="139" t="s">
        <v>8</v>
      </c>
      <c r="C16" s="140"/>
      <c r="D16" s="140"/>
      <c r="E16" s="35">
        <v>30</v>
      </c>
      <c r="F16" s="36" t="s">
        <v>10</v>
      </c>
      <c r="G16" s="37">
        <f>SUM(E16*23333.333)</f>
        <v>699999.99</v>
      </c>
      <c r="H16" s="38"/>
    </row>
    <row r="17" spans="2:8" x14ac:dyDescent="0.25">
      <c r="B17" s="135" t="s">
        <v>83</v>
      </c>
      <c r="C17" s="136"/>
      <c r="D17" s="136"/>
      <c r="E17" s="137"/>
      <c r="F17" s="138"/>
      <c r="G17" s="53">
        <v>105200</v>
      </c>
      <c r="H17" s="13"/>
    </row>
    <row r="18" spans="2:8" x14ac:dyDescent="0.25">
      <c r="B18" s="24"/>
      <c r="C18" s="21"/>
      <c r="D18" s="21"/>
      <c r="E18" s="24"/>
      <c r="F18" s="24"/>
      <c r="G18" s="13"/>
      <c r="H18" s="13"/>
    </row>
    <row r="19" spans="2:8" x14ac:dyDescent="0.25">
      <c r="B19" s="13"/>
      <c r="C19" s="148" t="s">
        <v>11</v>
      </c>
      <c r="D19" s="147"/>
      <c r="E19" s="147"/>
      <c r="F19" s="147"/>
      <c r="G19" s="13"/>
      <c r="H19" s="13"/>
    </row>
    <row r="20" spans="2:8" ht="30" customHeight="1" x14ac:dyDescent="0.25">
      <c r="B20" s="30" t="s">
        <v>76</v>
      </c>
      <c r="C20" s="30" t="s">
        <v>13</v>
      </c>
      <c r="D20" s="30" t="s">
        <v>14</v>
      </c>
      <c r="E20" s="30" t="s">
        <v>15</v>
      </c>
      <c r="F20" s="30" t="s">
        <v>16</v>
      </c>
      <c r="G20" s="30" t="s">
        <v>17</v>
      </c>
      <c r="H20" s="13"/>
    </row>
    <row r="21" spans="2:8" x14ac:dyDescent="0.25">
      <c r="B21" s="141"/>
      <c r="C21" s="140"/>
      <c r="D21" s="140"/>
      <c r="E21" s="140"/>
      <c r="F21" s="140"/>
      <c r="G21" s="140"/>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2" t="s">
        <v>18</v>
      </c>
      <c r="F31" s="143"/>
      <c r="G31" s="26">
        <f>SUM(G22:G29)</f>
        <v>320000</v>
      </c>
      <c r="H31" s="13"/>
    </row>
    <row r="32" spans="2:8" x14ac:dyDescent="0.25">
      <c r="B32" s="13"/>
      <c r="C32" s="13"/>
      <c r="D32" s="13"/>
      <c r="E32" s="13"/>
      <c r="F32" s="13"/>
      <c r="G32" s="13"/>
      <c r="H32" s="13"/>
    </row>
    <row r="33" spans="2:8" x14ac:dyDescent="0.25">
      <c r="B33" s="134" t="s">
        <v>19</v>
      </c>
      <c r="C33" s="134"/>
      <c r="D33" s="134"/>
      <c r="E33" s="134"/>
      <c r="F33" s="133">
        <f>SUM(G16+G17+G31)</f>
        <v>1125199.99</v>
      </c>
      <c r="G33" s="133"/>
      <c r="H33" s="13"/>
    </row>
    <row r="34" spans="2:8" x14ac:dyDescent="0.25">
      <c r="B34" s="148"/>
      <c r="C34" s="149"/>
      <c r="D34" s="149"/>
      <c r="E34" s="150"/>
      <c r="F34" s="149"/>
      <c r="G34" s="13"/>
      <c r="H34" s="13"/>
    </row>
    <row r="35" spans="2:8" x14ac:dyDescent="0.25">
      <c r="B35" s="24"/>
      <c r="C35" s="21"/>
      <c r="D35" s="21"/>
      <c r="E35" s="44"/>
      <c r="F35" s="21"/>
      <c r="G35" s="13"/>
      <c r="H35" s="13"/>
    </row>
    <row r="36" spans="2:8" x14ac:dyDescent="0.25">
      <c r="B36" s="151" t="s">
        <v>20</v>
      </c>
      <c r="C36" s="152"/>
      <c r="D36" s="152"/>
      <c r="E36" s="152"/>
      <c r="F36" s="152"/>
      <c r="G36" s="143"/>
      <c r="H36" s="13"/>
    </row>
    <row r="37" spans="2:8" x14ac:dyDescent="0.25">
      <c r="B37" s="13"/>
      <c r="C37" s="13"/>
      <c r="D37" s="13"/>
      <c r="E37" s="13"/>
      <c r="F37" s="13"/>
      <c r="G37" s="45"/>
      <c r="H37" s="13"/>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c r="G41" s="13"/>
      <c r="H41" s="13"/>
    </row>
    <row r="42" spans="2:8" x14ac:dyDescent="0.25">
      <c r="B42" s="132" t="s">
        <v>79</v>
      </c>
      <c r="C42" s="132"/>
      <c r="D42" s="132"/>
      <c r="E42" s="132"/>
      <c r="F42" s="144">
        <v>210400</v>
      </c>
      <c r="G42" s="145"/>
      <c r="H42" s="13"/>
    </row>
    <row r="43" spans="2:8" x14ac:dyDescent="0.25">
      <c r="B43" s="132" t="s">
        <v>80</v>
      </c>
      <c r="C43" s="132"/>
      <c r="D43" s="132"/>
      <c r="E43" s="132"/>
      <c r="F43" s="144">
        <v>43628</v>
      </c>
      <c r="G43" s="145"/>
      <c r="H43" s="13"/>
    </row>
    <row r="44" spans="2:8" x14ac:dyDescent="0.25">
      <c r="B44" s="132" t="s">
        <v>81</v>
      </c>
      <c r="C44" s="132"/>
      <c r="D44" s="132"/>
      <c r="E44" s="132"/>
      <c r="F44" s="155">
        <f>+F42+F43</f>
        <v>254028</v>
      </c>
      <c r="G44" s="156"/>
      <c r="H44" s="13"/>
    </row>
    <row r="45" spans="2:8" x14ac:dyDescent="0.25">
      <c r="B45" s="13"/>
      <c r="C45" s="13"/>
      <c r="D45" s="13"/>
      <c r="E45" s="13"/>
      <c r="F45" s="13"/>
      <c r="G45" s="13"/>
      <c r="H45" s="13"/>
    </row>
    <row r="46" spans="2:8" s="13" customFormat="1" x14ac:dyDescent="0.25">
      <c r="B46" s="134" t="s">
        <v>17</v>
      </c>
      <c r="C46" s="134"/>
      <c r="D46" s="134"/>
      <c r="E46" s="134"/>
      <c r="F46" s="133">
        <f>+F33-F44</f>
        <v>871171.99</v>
      </c>
      <c r="G46" s="133"/>
    </row>
    <row r="47" spans="2:8" x14ac:dyDescent="0.25">
      <c r="B47" s="13"/>
      <c r="C47" s="13"/>
      <c r="D47" s="13"/>
      <c r="E47" s="13"/>
      <c r="F47" s="13"/>
      <c r="G47" s="13"/>
      <c r="H47" s="13"/>
    </row>
    <row r="48" spans="2:8" x14ac:dyDescent="0.25">
      <c r="B48" s="153" t="s">
        <v>82</v>
      </c>
      <c r="C48" s="153"/>
      <c r="D48" s="153"/>
      <c r="E48" s="153"/>
      <c r="F48" s="153"/>
      <c r="G48" s="153"/>
      <c r="H48" s="1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26.25"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28.5" customHeight="1" x14ac:dyDescent="0.25">
      <c r="B56" s="131"/>
      <c r="C56" s="131"/>
      <c r="D56" s="131"/>
      <c r="E56" s="131"/>
      <c r="F56" s="131"/>
      <c r="G56" s="131"/>
      <c r="H56" s="13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4" t="s">
        <v>64</v>
      </c>
      <c r="D61" s="149"/>
      <c r="E61" s="149"/>
      <c r="F61" s="149"/>
      <c r="G61" s="13"/>
      <c r="H61" s="13"/>
    </row>
    <row r="62" spans="2:8" x14ac:dyDescent="0.25">
      <c r="B62" s="13"/>
      <c r="C62" s="13"/>
      <c r="D62" s="148" t="s">
        <v>65</v>
      </c>
      <c r="E62" s="147"/>
      <c r="F62" s="13"/>
      <c r="G62" s="13"/>
      <c r="H62" s="13"/>
    </row>
    <row r="63" spans="2:8" x14ac:dyDescent="0.25">
      <c r="B63" s="13"/>
      <c r="C63" s="146" t="s">
        <v>66</v>
      </c>
      <c r="D63" s="147"/>
      <c r="E63" s="147"/>
      <c r="F63" s="147"/>
      <c r="G63" s="13"/>
      <c r="H63" s="13"/>
    </row>
    <row r="64" spans="2:8" x14ac:dyDescent="0.25">
      <c r="B64" s="148" t="s">
        <v>23</v>
      </c>
      <c r="C64" s="147"/>
      <c r="D64" s="147"/>
      <c r="E64" s="147"/>
      <c r="F64" s="147"/>
      <c r="G64" s="147"/>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87</v>
      </c>
      <c r="D9" s="149"/>
      <c r="E9" s="149"/>
      <c r="F9" s="149"/>
    </row>
    <row r="10" spans="2:8" x14ac:dyDescent="0.25">
      <c r="D10" s="148" t="s">
        <v>91</v>
      </c>
      <c r="E10" s="147"/>
    </row>
    <row r="11" spans="2:8" x14ac:dyDescent="0.25">
      <c r="D11" s="13" t="s">
        <v>43</v>
      </c>
    </row>
    <row r="12" spans="2:8" x14ac:dyDescent="0.25"/>
    <row r="13" spans="2:8" x14ac:dyDescent="0.25">
      <c r="B13" s="130" t="s">
        <v>116</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155000</v>
      </c>
    </row>
    <row r="32" spans="2:7" x14ac:dyDescent="0.25"/>
    <row r="33" spans="2:9" x14ac:dyDescent="0.25">
      <c r="B33" s="134" t="s">
        <v>19</v>
      </c>
      <c r="C33" s="134"/>
      <c r="D33" s="134"/>
      <c r="E33" s="134"/>
      <c r="F33" s="133">
        <f>SUM(G16+G17+G31)</f>
        <v>376866.66499999998</v>
      </c>
      <c r="G33" s="133"/>
    </row>
    <row r="34" spans="2:9" x14ac:dyDescent="0.25">
      <c r="B34" s="148"/>
      <c r="C34" s="149"/>
      <c r="D34" s="149"/>
      <c r="E34" s="150"/>
      <c r="F34" s="149"/>
    </row>
    <row r="35" spans="2:9" x14ac:dyDescent="0.25">
      <c r="B35" s="24"/>
      <c r="C35" s="21"/>
      <c r="D35" s="21"/>
      <c r="E35" s="44"/>
      <c r="F35" s="21"/>
    </row>
    <row r="36" spans="2:9" x14ac:dyDescent="0.25">
      <c r="B36" s="151" t="s">
        <v>20</v>
      </c>
      <c r="C36" s="152"/>
      <c r="D36" s="152"/>
      <c r="E36" s="152"/>
      <c r="F36" s="152"/>
      <c r="G36" s="143"/>
    </row>
    <row r="37" spans="2:9" x14ac:dyDescent="0.25">
      <c r="G37" s="45"/>
    </row>
    <row r="38" spans="2:9" ht="15" customHeight="1" x14ac:dyDescent="0.25">
      <c r="B38" s="131" t="s">
        <v>78</v>
      </c>
      <c r="C38" s="131"/>
      <c r="D38" s="131"/>
      <c r="E38" s="131"/>
      <c r="F38" s="131"/>
      <c r="G38" s="131"/>
      <c r="H38" s="131"/>
    </row>
    <row r="39" spans="2:9" x14ac:dyDescent="0.25">
      <c r="B39" s="131"/>
      <c r="C39" s="131"/>
      <c r="D39" s="131"/>
      <c r="E39" s="131"/>
      <c r="F39" s="131"/>
      <c r="G39" s="131"/>
      <c r="H39" s="131"/>
    </row>
    <row r="40" spans="2:9" x14ac:dyDescent="0.25">
      <c r="B40" s="131"/>
      <c r="C40" s="131"/>
      <c r="D40" s="131"/>
      <c r="E40" s="131"/>
      <c r="F40" s="131"/>
      <c r="G40" s="131"/>
      <c r="H40" s="131"/>
    </row>
    <row r="41" spans="2:9" x14ac:dyDescent="0.25">
      <c r="B41" s="24"/>
      <c r="C41" s="21"/>
      <c r="D41" s="21"/>
      <c r="E41" s="44"/>
      <c r="F41" s="21"/>
    </row>
    <row r="42" spans="2:9" x14ac:dyDescent="0.25">
      <c r="B42" s="132" t="s">
        <v>79</v>
      </c>
      <c r="C42" s="132"/>
      <c r="D42" s="132"/>
      <c r="E42" s="132"/>
      <c r="F42" s="144">
        <v>210400</v>
      </c>
      <c r="G42" s="145"/>
    </row>
    <row r="43" spans="2:9" x14ac:dyDescent="0.25">
      <c r="B43" s="132" t="s">
        <v>80</v>
      </c>
      <c r="C43" s="132"/>
      <c r="D43" s="132"/>
      <c r="E43" s="132"/>
      <c r="F43" s="144">
        <v>38801</v>
      </c>
      <c r="G43" s="145"/>
    </row>
    <row r="44" spans="2:9" x14ac:dyDescent="0.25">
      <c r="B44" s="132" t="s">
        <v>81</v>
      </c>
      <c r="C44" s="132"/>
      <c r="D44" s="132"/>
      <c r="E44" s="132"/>
      <c r="F44" s="155">
        <f>+F42+F43</f>
        <v>249201</v>
      </c>
      <c r="G44" s="156"/>
    </row>
    <row r="46" spans="2:9" ht="15" customHeight="1" x14ac:dyDescent="0.25">
      <c r="B46" s="134" t="s">
        <v>17</v>
      </c>
      <c r="C46" s="134"/>
      <c r="D46" s="134"/>
      <c r="E46" s="134"/>
      <c r="F46" s="133">
        <f>+F33-F44</f>
        <v>127665.66499999998</v>
      </c>
      <c r="G46" s="133"/>
    </row>
    <row r="48" spans="2:9" x14ac:dyDescent="0.25">
      <c r="B48" s="153"/>
      <c r="C48" s="153"/>
      <c r="D48" s="153"/>
      <c r="E48" s="153"/>
      <c r="F48" s="153"/>
      <c r="G48" s="153"/>
      <c r="I48" s="3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0"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87</v>
      </c>
      <c r="D56" s="149"/>
      <c r="E56" s="149"/>
      <c r="F56" s="149"/>
    </row>
    <row r="57" spans="2:9" x14ac:dyDescent="0.25">
      <c r="C57" s="148" t="s">
        <v>91</v>
      </c>
      <c r="D57" s="147"/>
      <c r="E57" s="147"/>
      <c r="F57" s="147"/>
    </row>
    <row r="58" spans="2:9" x14ac:dyDescent="0.25">
      <c r="C58" s="146" t="s">
        <v>42</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8" t="s">
        <v>1</v>
      </c>
      <c r="E5" s="147"/>
    </row>
    <row r="6" spans="2:8" x14ac:dyDescent="0.25">
      <c r="D6" s="148" t="s">
        <v>2</v>
      </c>
      <c r="E6" s="147"/>
    </row>
    <row r="8" spans="2:8" x14ac:dyDescent="0.25">
      <c r="D8" s="148" t="s">
        <v>3</v>
      </c>
      <c r="E8" s="147"/>
    </row>
    <row r="9" spans="2:8" x14ac:dyDescent="0.25">
      <c r="C9" s="154" t="s">
        <v>87</v>
      </c>
      <c r="D9" s="149"/>
      <c r="E9" s="149"/>
      <c r="F9" s="149"/>
    </row>
    <row r="10" spans="2:8" x14ac:dyDescent="0.25">
      <c r="D10" s="148" t="s">
        <v>41</v>
      </c>
      <c r="E10" s="147"/>
    </row>
    <row r="11" spans="2:8" x14ac:dyDescent="0.25">
      <c r="D11" s="13" t="s">
        <v>43</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130550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1730000</v>
      </c>
    </row>
    <row r="33" spans="2:8" x14ac:dyDescent="0.25">
      <c r="B33" s="134" t="s">
        <v>19</v>
      </c>
      <c r="C33" s="134"/>
      <c r="D33" s="134"/>
      <c r="E33" s="134"/>
      <c r="F33" s="133">
        <f>SUM(G16+G17+G31)</f>
        <v>2560549.9900000002</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261100</v>
      </c>
      <c r="G42" s="145"/>
    </row>
    <row r="43" spans="2:8" x14ac:dyDescent="0.25">
      <c r="B43" s="132" t="s">
        <v>80</v>
      </c>
      <c r="C43" s="132"/>
      <c r="D43" s="132"/>
      <c r="E43" s="132"/>
      <c r="F43" s="144">
        <v>43628</v>
      </c>
      <c r="G43" s="145"/>
    </row>
    <row r="44" spans="2:8" x14ac:dyDescent="0.25">
      <c r="B44" s="132" t="s">
        <v>81</v>
      </c>
      <c r="C44" s="132"/>
      <c r="D44" s="132"/>
      <c r="E44" s="132"/>
      <c r="F44" s="155">
        <f>+F42+F43</f>
        <v>304728</v>
      </c>
      <c r="G44" s="156"/>
    </row>
    <row r="46" spans="2:8" x14ac:dyDescent="0.25">
      <c r="B46" s="134" t="s">
        <v>17</v>
      </c>
      <c r="C46" s="134"/>
      <c r="D46" s="134"/>
      <c r="E46" s="134"/>
      <c r="F46" s="133">
        <f>+F33-F44</f>
        <v>2255821.9900000002</v>
      </c>
      <c r="G46" s="133"/>
    </row>
    <row r="48" spans="2:8" x14ac:dyDescent="0.25">
      <c r="B48" s="153" t="s">
        <v>82</v>
      </c>
      <c r="C48" s="153"/>
      <c r="D48" s="153"/>
      <c r="E48" s="153"/>
      <c r="F48" s="153"/>
      <c r="G48" s="15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30"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31.5" customHeight="1" x14ac:dyDescent="0.25">
      <c r="B56" s="131"/>
      <c r="C56" s="131"/>
      <c r="D56" s="131"/>
      <c r="E56" s="131"/>
      <c r="F56" s="131"/>
      <c r="G56" s="131"/>
      <c r="H56" s="131"/>
    </row>
    <row r="59" spans="2:8" ht="8.25" customHeight="1" x14ac:dyDescent="0.25"/>
    <row r="60" spans="2:8" x14ac:dyDescent="0.25">
      <c r="C60" s="154" t="s">
        <v>40</v>
      </c>
      <c r="D60" s="149"/>
      <c r="E60" s="149"/>
      <c r="F60" s="149"/>
    </row>
    <row r="61" spans="2:8" x14ac:dyDescent="0.25">
      <c r="D61" s="148" t="s">
        <v>41</v>
      </c>
      <c r="E61" s="147"/>
    </row>
    <row r="62" spans="2:8" x14ac:dyDescent="0.25">
      <c r="C62" s="146" t="s">
        <v>42</v>
      </c>
      <c r="D62" s="147"/>
      <c r="E62" s="147"/>
      <c r="F62" s="147"/>
    </row>
    <row r="63" spans="2:8" x14ac:dyDescent="0.25">
      <c r="B63" s="148" t="s">
        <v>23</v>
      </c>
      <c r="C63" s="147"/>
      <c r="D63" s="147"/>
      <c r="E63" s="147"/>
      <c r="F63" s="147"/>
      <c r="G63" s="147"/>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60</v>
      </c>
      <c r="D9" s="149"/>
      <c r="E9" s="149"/>
      <c r="F9" s="149"/>
    </row>
    <row r="10" spans="2:8" x14ac:dyDescent="0.25">
      <c r="D10" s="148" t="s">
        <v>59</v>
      </c>
      <c r="E10" s="158"/>
    </row>
    <row r="11" spans="2:8" x14ac:dyDescent="0.25">
      <c r="D11" s="13" t="s">
        <v>61</v>
      </c>
    </row>
    <row r="13" spans="2:8" x14ac:dyDescent="0.25">
      <c r="B13" s="13" t="s">
        <v>56</v>
      </c>
    </row>
    <row r="14" spans="2:8" x14ac:dyDescent="0.25">
      <c r="B14">
        <f>'LILIANA P'!B14</f>
        <v>0</v>
      </c>
    </row>
    <row r="16" spans="2:8" x14ac:dyDescent="0.25">
      <c r="B16" s="164" t="s">
        <v>8</v>
      </c>
      <c r="C16" s="162"/>
      <c r="D16" s="162"/>
      <c r="E16" s="3">
        <v>9</v>
      </c>
      <c r="F16" s="4" t="s">
        <v>10</v>
      </c>
      <c r="G16" s="5">
        <f>SUM(E16*23333.333)</f>
        <v>209999.99699999997</v>
      </c>
      <c r="H16" s="6"/>
    </row>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4" t="s">
        <v>18</v>
      </c>
      <c r="F25" s="160"/>
      <c r="G25" s="5">
        <f>SUM(G21:G23)</f>
        <v>0</v>
      </c>
    </row>
    <row r="27" spans="2:7" x14ac:dyDescent="0.25">
      <c r="B27" s="161" t="s">
        <v>19</v>
      </c>
      <c r="C27" s="162"/>
      <c r="D27" s="160"/>
      <c r="E27" s="159">
        <f>SUM(G16+G25)</f>
        <v>209999.99699999997</v>
      </c>
      <c r="F27" s="160"/>
    </row>
    <row r="28" spans="2:7" x14ac:dyDescent="0.25">
      <c r="B28" s="161"/>
      <c r="C28" s="162"/>
      <c r="D28" s="160"/>
      <c r="E28" s="159"/>
      <c r="F28" s="160"/>
    </row>
    <row r="30" spans="2:7" x14ac:dyDescent="0.25">
      <c r="B30" s="163" t="s">
        <v>20</v>
      </c>
      <c r="C30" s="162"/>
      <c r="D30" s="162"/>
      <c r="E30" s="162"/>
      <c r="F30" s="162"/>
      <c r="G30" s="160"/>
    </row>
    <row r="31" spans="2:7" x14ac:dyDescent="0.25">
      <c r="G31" s="10"/>
    </row>
    <row r="32" spans="2:7" x14ac:dyDescent="0.25">
      <c r="B32" t="s">
        <v>22</v>
      </c>
      <c r="G32" s="10"/>
    </row>
    <row r="36" spans="2:7" x14ac:dyDescent="0.25">
      <c r="C36" s="154" t="s">
        <v>60</v>
      </c>
      <c r="D36" s="149"/>
      <c r="E36" s="149"/>
      <c r="F36" s="149"/>
    </row>
    <row r="37" spans="2:7" x14ac:dyDescent="0.25">
      <c r="C37" s="146" t="s">
        <v>59</v>
      </c>
      <c r="D37" s="158"/>
      <c r="E37" s="158"/>
      <c r="F37" s="158"/>
    </row>
    <row r="38" spans="2:7" x14ac:dyDescent="0.25">
      <c r="C38" s="146" t="s">
        <v>58</v>
      </c>
      <c r="D38" s="158"/>
      <c r="E38" s="158"/>
      <c r="F38" s="158"/>
    </row>
    <row r="39" spans="2:7" x14ac:dyDescent="0.25">
      <c r="B39" s="157" t="s">
        <v>23</v>
      </c>
      <c r="C39" s="158"/>
      <c r="D39" s="158"/>
      <c r="E39" s="158"/>
      <c r="F39" s="158"/>
      <c r="G39" s="158"/>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34</v>
      </c>
      <c r="D9" s="149"/>
      <c r="E9" s="149"/>
      <c r="F9" s="149"/>
    </row>
    <row r="10" spans="2:8" x14ac:dyDescent="0.25">
      <c r="D10" s="157" t="s">
        <v>35</v>
      </c>
      <c r="E10" s="158"/>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4" t="s">
        <v>8</v>
      </c>
      <c r="C16" s="162"/>
      <c r="D16" s="162"/>
      <c r="E16" s="3">
        <v>30</v>
      </c>
      <c r="F16" s="4" t="s">
        <v>10</v>
      </c>
      <c r="G16" s="5">
        <f>SUM(E16*16666.6667)</f>
        <v>500000.00100000005</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500000.00100000005</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34</v>
      </c>
      <c r="D44" s="149"/>
      <c r="E44" s="149"/>
      <c r="F44" s="149"/>
    </row>
    <row r="45" spans="2:7" x14ac:dyDescent="0.25">
      <c r="C45" s="157" t="s">
        <v>35</v>
      </c>
      <c r="D45" s="158"/>
      <c r="E45" s="158"/>
      <c r="F45" s="158"/>
    </row>
    <row r="46" spans="2:7" x14ac:dyDescent="0.25">
      <c r="C46" s="157"/>
      <c r="D46" s="158"/>
      <c r="E46" s="158"/>
      <c r="F46" s="158"/>
    </row>
    <row r="47" spans="2:7" x14ac:dyDescent="0.25">
      <c r="B47" s="157" t="s">
        <v>38</v>
      </c>
      <c r="C47" s="158"/>
      <c r="D47" s="158"/>
      <c r="E47" s="158"/>
      <c r="F47" s="158"/>
      <c r="G47" s="158"/>
    </row>
    <row r="48" spans="2:7" x14ac:dyDescent="0.25">
      <c r="B48" s="157" t="s">
        <v>39</v>
      </c>
      <c r="C48" s="158"/>
      <c r="D48" s="158"/>
      <c r="E48" s="158"/>
      <c r="F48" s="158"/>
      <c r="G48" s="158"/>
    </row>
    <row r="49" spans="2:7" x14ac:dyDescent="0.25">
      <c r="B49" s="157" t="s">
        <v>23</v>
      </c>
      <c r="C49" s="158"/>
      <c r="D49" s="158"/>
      <c r="E49" s="158"/>
      <c r="F49" s="158"/>
      <c r="G49" s="158"/>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4</v>
      </c>
      <c r="D9" s="149"/>
      <c r="E9" s="149"/>
      <c r="F9" s="149"/>
    </row>
    <row r="10" spans="2:8" x14ac:dyDescent="0.25">
      <c r="D10" s="157" t="s">
        <v>5</v>
      </c>
      <c r="E10" s="158"/>
    </row>
    <row r="11" spans="2:8" x14ac:dyDescent="0.25">
      <c r="C11" t="s">
        <v>6</v>
      </c>
    </row>
    <row r="12" spans="2:8" x14ac:dyDescent="0.25"/>
    <row r="13" spans="2:8" x14ac:dyDescent="0.25">
      <c r="B13" t="s">
        <v>7</v>
      </c>
    </row>
    <row r="14" spans="2:8" x14ac:dyDescent="0.25">
      <c r="B14" t="s">
        <v>9</v>
      </c>
    </row>
    <row r="15" spans="2:8" x14ac:dyDescent="0.25"/>
    <row r="16" spans="2:8" x14ac:dyDescent="0.25">
      <c r="B16" s="164" t="s">
        <v>8</v>
      </c>
      <c r="C16" s="162"/>
      <c r="D16" s="162"/>
      <c r="E16" s="3">
        <v>13</v>
      </c>
      <c r="F16" s="4" t="s">
        <v>10</v>
      </c>
      <c r="G16" s="5">
        <f>SUM(E16*23333.333)</f>
        <v>303333.32899999997</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303333.32899999997</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4</v>
      </c>
      <c r="D44" s="149"/>
      <c r="E44" s="149"/>
      <c r="F44" s="149"/>
    </row>
    <row r="45" spans="2:7" x14ac:dyDescent="0.25">
      <c r="C45" s="157" t="s">
        <v>5</v>
      </c>
      <c r="D45" s="158"/>
      <c r="E45" s="158"/>
      <c r="F45" s="158"/>
    </row>
    <row r="46" spans="2:7" x14ac:dyDescent="0.25">
      <c r="B46" s="157" t="s">
        <v>24</v>
      </c>
      <c r="C46" s="158"/>
      <c r="D46" s="158"/>
      <c r="E46" s="158"/>
      <c r="F46" s="158"/>
      <c r="G46" s="158"/>
    </row>
    <row r="47" spans="2:7" x14ac:dyDescent="0.25">
      <c r="B47" s="157" t="s">
        <v>25</v>
      </c>
      <c r="C47" s="158"/>
      <c r="D47" s="158"/>
      <c r="E47" s="158"/>
      <c r="F47" s="158"/>
      <c r="G47" s="158"/>
    </row>
    <row r="48" spans="2:7" x14ac:dyDescent="0.25">
      <c r="B48" s="157" t="s">
        <v>23</v>
      </c>
      <c r="C48" s="158"/>
      <c r="D48" s="158"/>
      <c r="E48" s="158"/>
      <c r="F48" s="158"/>
      <c r="G48" s="158"/>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5" t="s">
        <v>53</v>
      </c>
      <c r="D9" s="176"/>
      <c r="E9" s="176"/>
      <c r="F9" s="176"/>
    </row>
    <row r="10" spans="2:8" x14ac:dyDescent="0.25">
      <c r="D10" s="173" t="s">
        <v>92</v>
      </c>
      <c r="E10" s="174"/>
    </row>
    <row r="11" spans="2:8" x14ac:dyDescent="0.25">
      <c r="D11" s="66" t="s">
        <v>72</v>
      </c>
    </row>
    <row r="12" spans="2:8" x14ac:dyDescent="0.25"/>
    <row r="13" spans="2:8" ht="15" customHeight="1" x14ac:dyDescent="0.25">
      <c r="B13" s="130" t="s">
        <v>123</v>
      </c>
      <c r="C13" s="189"/>
      <c r="D13" s="189"/>
      <c r="E13" s="189"/>
      <c r="F13" s="189"/>
      <c r="G13" s="189"/>
      <c r="H13" s="189"/>
    </row>
    <row r="14" spans="2:8" x14ac:dyDescent="0.25">
      <c r="B14" s="189"/>
      <c r="C14" s="189"/>
      <c r="D14" s="189"/>
      <c r="E14" s="189"/>
      <c r="F14" s="189"/>
      <c r="G14" s="189"/>
      <c r="H14" s="189"/>
    </row>
    <row r="15" spans="2:8" x14ac:dyDescent="0.25"/>
    <row r="16" spans="2:8" x14ac:dyDescent="0.25">
      <c r="B16" s="193" t="s">
        <v>8</v>
      </c>
      <c r="C16" s="168"/>
      <c r="D16" s="168"/>
      <c r="E16" s="68">
        <v>18</v>
      </c>
      <c r="F16" s="69" t="s">
        <v>10</v>
      </c>
      <c r="G16" s="70">
        <f>SUM(E16*23333.333)</f>
        <v>419999.99399999995</v>
      </c>
      <c r="H16" s="71"/>
    </row>
    <row r="17" spans="2:7" x14ac:dyDescent="0.25">
      <c r="B17" s="169" t="s">
        <v>83</v>
      </c>
      <c r="C17" s="190"/>
      <c r="D17" s="190"/>
      <c r="E17" s="191"/>
      <c r="F17" s="192"/>
      <c r="G17" s="72">
        <v>105200</v>
      </c>
    </row>
    <row r="18" spans="2:7" x14ac:dyDescent="0.25">
      <c r="B18" s="73"/>
      <c r="C18" s="74"/>
      <c r="D18" s="74"/>
      <c r="E18" s="73"/>
      <c r="F18" s="73"/>
    </row>
    <row r="19" spans="2:7" x14ac:dyDescent="0.25">
      <c r="B19" s="169" t="s">
        <v>11</v>
      </c>
      <c r="C19" s="169"/>
      <c r="D19" s="169"/>
      <c r="E19" s="169"/>
      <c r="F19" s="169"/>
      <c r="G19" s="169"/>
    </row>
    <row r="20" spans="2:7" ht="30" customHeight="1" x14ac:dyDescent="0.25">
      <c r="B20" s="75" t="s">
        <v>76</v>
      </c>
      <c r="C20" s="76" t="s">
        <v>13</v>
      </c>
      <c r="D20" s="76" t="s">
        <v>14</v>
      </c>
      <c r="E20" s="76" t="s">
        <v>15</v>
      </c>
      <c r="F20" s="76" t="s">
        <v>16</v>
      </c>
      <c r="G20" s="76" t="s">
        <v>17</v>
      </c>
    </row>
    <row r="21" spans="2:7" x14ac:dyDescent="0.25">
      <c r="B21" s="167"/>
      <c r="C21" s="168"/>
      <c r="D21" s="168"/>
      <c r="E21" s="168"/>
      <c r="F21" s="168"/>
      <c r="G21" s="168"/>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7" t="s">
        <v>18</v>
      </c>
      <c r="F31" s="186"/>
      <c r="G31" s="80">
        <f>SUM(G22:G29)</f>
        <v>387500</v>
      </c>
    </row>
    <row r="32" spans="2:7" x14ac:dyDescent="0.25"/>
    <row r="33" spans="2:9" x14ac:dyDescent="0.25">
      <c r="B33" s="179" t="s">
        <v>19</v>
      </c>
      <c r="C33" s="179"/>
      <c r="D33" s="179"/>
      <c r="E33" s="179"/>
      <c r="F33" s="180">
        <f>SUM(G16+G17+G31)</f>
        <v>912699.99399999995</v>
      </c>
      <c r="G33" s="180"/>
    </row>
    <row r="34" spans="2:9" x14ac:dyDescent="0.25">
      <c r="B34" s="173"/>
      <c r="C34" s="176"/>
      <c r="D34" s="176"/>
      <c r="E34" s="188"/>
      <c r="F34" s="176"/>
    </row>
    <row r="35" spans="2:9" x14ac:dyDescent="0.25">
      <c r="B35" s="73"/>
      <c r="C35" s="74"/>
      <c r="D35" s="74"/>
      <c r="E35" s="81"/>
      <c r="F35" s="74"/>
    </row>
    <row r="36" spans="2:9" x14ac:dyDescent="0.25">
      <c r="B36" s="184" t="s">
        <v>20</v>
      </c>
      <c r="C36" s="185"/>
      <c r="D36" s="185"/>
      <c r="E36" s="185"/>
      <c r="F36" s="185"/>
      <c r="G36" s="186"/>
    </row>
    <row r="37" spans="2:9" ht="15" customHeight="1" x14ac:dyDescent="0.25">
      <c r="G37" s="82"/>
    </row>
    <row r="38" spans="2:9" x14ac:dyDescent="0.25">
      <c r="B38" s="182" t="s">
        <v>78</v>
      </c>
      <c r="C38" s="182"/>
      <c r="D38" s="182"/>
      <c r="E38" s="182"/>
      <c r="F38" s="182"/>
      <c r="G38" s="182"/>
      <c r="H38" s="182"/>
    </row>
    <row r="39" spans="2:9" x14ac:dyDescent="0.25">
      <c r="B39" s="182"/>
      <c r="C39" s="182"/>
      <c r="D39" s="182"/>
      <c r="E39" s="182"/>
      <c r="F39" s="182"/>
      <c r="G39" s="182"/>
      <c r="H39" s="182"/>
    </row>
    <row r="40" spans="2:9" x14ac:dyDescent="0.25">
      <c r="B40" s="182"/>
      <c r="C40" s="182"/>
      <c r="D40" s="182"/>
      <c r="E40" s="182"/>
      <c r="F40" s="182"/>
      <c r="G40" s="182"/>
      <c r="H40" s="182"/>
    </row>
    <row r="41" spans="2:9" x14ac:dyDescent="0.25">
      <c r="B41" s="73"/>
      <c r="C41" s="74"/>
      <c r="D41" s="74"/>
      <c r="E41" s="81"/>
      <c r="F41" s="74"/>
    </row>
    <row r="42" spans="2:9" x14ac:dyDescent="0.25">
      <c r="B42" s="170" t="s">
        <v>79</v>
      </c>
      <c r="C42" s="170"/>
      <c r="D42" s="170"/>
      <c r="E42" s="170"/>
      <c r="F42" s="171">
        <v>210400</v>
      </c>
      <c r="G42" s="172"/>
    </row>
    <row r="43" spans="2:9" x14ac:dyDescent="0.25">
      <c r="B43" s="170" t="s">
        <v>80</v>
      </c>
      <c r="C43" s="170"/>
      <c r="D43" s="170"/>
      <c r="E43" s="170"/>
      <c r="F43" s="171">
        <v>34699</v>
      </c>
      <c r="G43" s="172"/>
    </row>
    <row r="44" spans="2:9" x14ac:dyDescent="0.25">
      <c r="B44" s="170" t="s">
        <v>81</v>
      </c>
      <c r="C44" s="170"/>
      <c r="D44" s="170"/>
      <c r="E44" s="170"/>
      <c r="F44" s="177">
        <f>+F42+F43</f>
        <v>245099</v>
      </c>
      <c r="G44" s="178"/>
    </row>
    <row r="45" spans="2:9" x14ac:dyDescent="0.25"/>
    <row r="46" spans="2:9" x14ac:dyDescent="0.25">
      <c r="B46" s="179" t="s">
        <v>17</v>
      </c>
      <c r="C46" s="179"/>
      <c r="D46" s="179"/>
      <c r="E46" s="179"/>
      <c r="F46" s="180">
        <f>+F33-F44</f>
        <v>667600.99399999995</v>
      </c>
      <c r="G46" s="180"/>
    </row>
    <row r="47" spans="2:9" x14ac:dyDescent="0.25"/>
    <row r="48" spans="2:9" ht="15" customHeight="1" x14ac:dyDescent="0.25">
      <c r="B48" s="181"/>
      <c r="C48" s="181"/>
      <c r="D48" s="181"/>
      <c r="E48" s="181"/>
      <c r="F48" s="181"/>
      <c r="G48" s="181"/>
      <c r="I48" s="83"/>
    </row>
    <row r="49" spans="2:9" x14ac:dyDescent="0.25">
      <c r="B49" s="182" t="s">
        <v>90</v>
      </c>
      <c r="C49" s="182"/>
      <c r="D49" s="182"/>
      <c r="E49" s="182"/>
      <c r="F49" s="182"/>
      <c r="G49" s="182"/>
      <c r="H49" s="182"/>
      <c r="I49" s="83"/>
    </row>
    <row r="50" spans="2:9" ht="64.5" customHeight="1" x14ac:dyDescent="0.25">
      <c r="B50" s="182"/>
      <c r="C50" s="182"/>
      <c r="D50" s="182"/>
      <c r="E50" s="182"/>
      <c r="F50" s="182"/>
      <c r="G50" s="182"/>
      <c r="H50" s="182"/>
      <c r="I50" s="83"/>
    </row>
    <row r="51" spans="2:9" x14ac:dyDescent="0.25">
      <c r="B51" s="182"/>
      <c r="C51" s="182"/>
      <c r="D51" s="182"/>
      <c r="E51" s="182"/>
      <c r="F51" s="182"/>
      <c r="G51" s="182"/>
      <c r="H51" s="182"/>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5" t="s">
        <v>53</v>
      </c>
      <c r="D56" s="176"/>
      <c r="E56" s="176"/>
      <c r="F56" s="176"/>
    </row>
    <row r="57" spans="2:9" x14ac:dyDescent="0.25">
      <c r="C57" s="173" t="s">
        <v>92</v>
      </c>
      <c r="D57" s="174"/>
      <c r="E57" s="174"/>
      <c r="F57" s="174"/>
    </row>
    <row r="58" spans="2:9" x14ac:dyDescent="0.25">
      <c r="C58" s="18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100</v>
      </c>
      <c r="D9" s="149"/>
      <c r="E9" s="149"/>
      <c r="F9" s="149"/>
    </row>
    <row r="10" spans="2:8" x14ac:dyDescent="0.25">
      <c r="D10" s="148" t="s">
        <v>101</v>
      </c>
      <c r="E10" s="147"/>
    </row>
    <row r="11" spans="2:8" x14ac:dyDescent="0.25">
      <c r="D11" s="13" t="s">
        <v>61</v>
      </c>
    </row>
    <row r="12" spans="2:8" x14ac:dyDescent="0.25"/>
    <row r="13" spans="2:8" ht="15" customHeight="1" x14ac:dyDescent="0.25">
      <c r="B13" s="130" t="s">
        <v>109</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221866.66499999998</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5" spans="2:8" x14ac:dyDescent="0.25"/>
    <row r="46" spans="2:8" x14ac:dyDescent="0.25">
      <c r="B46" s="134" t="s">
        <v>17</v>
      </c>
      <c r="C46" s="134"/>
      <c r="D46" s="134"/>
      <c r="E46" s="134"/>
      <c r="F46" s="133">
        <f>+F33-F44</f>
        <v>11466.664999999979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100</v>
      </c>
      <c r="D56" s="149"/>
      <c r="E56" s="149"/>
      <c r="F56" s="149"/>
    </row>
    <row r="57" spans="2:9" x14ac:dyDescent="0.25">
      <c r="D57" s="148" t="s">
        <v>101</v>
      </c>
      <c r="E57" s="147"/>
    </row>
    <row r="58" spans="2:9" x14ac:dyDescent="0.25">
      <c r="C58" s="146" t="s">
        <v>103</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112</v>
      </c>
      <c r="D9" s="149"/>
      <c r="E9" s="149"/>
      <c r="F9" s="149"/>
    </row>
    <row r="10" spans="2:8" x14ac:dyDescent="0.25">
      <c r="D10" s="148" t="s">
        <v>113</v>
      </c>
      <c r="E10" s="147"/>
    </row>
    <row r="11" spans="2:8" x14ac:dyDescent="0.25">
      <c r="D11" s="13" t="s">
        <v>117</v>
      </c>
    </row>
    <row r="12" spans="2:8" x14ac:dyDescent="0.25"/>
    <row r="13" spans="2:8" ht="15" customHeight="1" x14ac:dyDescent="0.25">
      <c r="B13" s="130" t="s">
        <v>118</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9</v>
      </c>
      <c r="F16" s="36" t="s">
        <v>10</v>
      </c>
      <c r="G16" s="37">
        <f>SUM(E16*23333.333)</f>
        <v>209999.99699999997</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315199.99699999997</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72037.996999999974</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112</v>
      </c>
      <c r="D56" s="149"/>
      <c r="E56" s="149"/>
      <c r="F56" s="149"/>
    </row>
    <row r="57" spans="2:9" x14ac:dyDescent="0.25">
      <c r="D57" s="148" t="s">
        <v>113</v>
      </c>
      <c r="E57" s="147"/>
    </row>
    <row r="58" spans="2:9" x14ac:dyDescent="0.25">
      <c r="C58" s="146" t="s">
        <v>114</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104</v>
      </c>
      <c r="D9" s="149"/>
      <c r="E9" s="149"/>
      <c r="F9" s="149"/>
    </row>
    <row r="10" spans="2:8" x14ac:dyDescent="0.25">
      <c r="D10" s="148" t="s">
        <v>105</v>
      </c>
      <c r="E10" s="147"/>
    </row>
    <row r="11" spans="2:8" x14ac:dyDescent="0.25">
      <c r="D11" s="13" t="s">
        <v>115</v>
      </c>
    </row>
    <row r="12" spans="2:8" x14ac:dyDescent="0.25"/>
    <row r="13" spans="2:8" ht="15" customHeight="1" x14ac:dyDescent="0.25">
      <c r="B13" s="130" t="s">
        <v>123</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18</v>
      </c>
      <c r="F16" s="36" t="s">
        <v>10</v>
      </c>
      <c r="G16" s="37">
        <f>SUM(E16*23333.333)</f>
        <v>419999.99399999995</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912500</v>
      </c>
    </row>
    <row r="32" spans="2:7" x14ac:dyDescent="0.25"/>
    <row r="33" spans="2:8" x14ac:dyDescent="0.25">
      <c r="B33" s="134" t="s">
        <v>19</v>
      </c>
      <c r="C33" s="134"/>
      <c r="D33" s="134"/>
      <c r="E33" s="134"/>
      <c r="F33" s="133">
        <f>SUM(G16+G17+G31)</f>
        <v>1437699.9939999999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34968</v>
      </c>
      <c r="G43" s="145"/>
    </row>
    <row r="44" spans="2:8" x14ac:dyDescent="0.25">
      <c r="B44" s="132" t="s">
        <v>81</v>
      </c>
      <c r="C44" s="132"/>
      <c r="D44" s="132"/>
      <c r="E44" s="132"/>
      <c r="F44" s="155">
        <f>+F42+F43</f>
        <v>245368</v>
      </c>
      <c r="G44" s="156"/>
    </row>
    <row r="45" spans="2:8" x14ac:dyDescent="0.25"/>
    <row r="46" spans="2:8" x14ac:dyDescent="0.25">
      <c r="B46" s="134" t="s">
        <v>17</v>
      </c>
      <c r="C46" s="134"/>
      <c r="D46" s="134"/>
      <c r="E46" s="134"/>
      <c r="F46" s="133">
        <f>+F33-F44</f>
        <v>1192331.9939999999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104</v>
      </c>
      <c r="D56" s="149"/>
      <c r="E56" s="149"/>
      <c r="F56" s="149"/>
    </row>
    <row r="57" spans="2:9" x14ac:dyDescent="0.25">
      <c r="D57" s="148" t="s">
        <v>105</v>
      </c>
      <c r="E57" s="147"/>
    </row>
    <row r="58" spans="2:9" x14ac:dyDescent="0.25">
      <c r="C58" s="146" t="s">
        <v>106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126</v>
      </c>
      <c r="D9" s="149"/>
      <c r="E9" s="149"/>
      <c r="F9" s="149"/>
    </row>
    <row r="10" spans="2:8" x14ac:dyDescent="0.25">
      <c r="D10" s="148" t="s">
        <v>127</v>
      </c>
      <c r="E10" s="147"/>
    </row>
    <row r="11" spans="2:8" x14ac:dyDescent="0.25">
      <c r="D11" s="13" t="s">
        <v>128</v>
      </c>
    </row>
    <row r="12" spans="2:8" x14ac:dyDescent="0.25"/>
    <row r="13" spans="2:8" ht="15" customHeight="1" x14ac:dyDescent="0.25">
      <c r="B13" s="130" t="s">
        <v>131</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30</v>
      </c>
      <c r="F16" s="36" t="s">
        <v>10</v>
      </c>
      <c r="G16" s="37">
        <v>770000</v>
      </c>
      <c r="H16" s="38"/>
    </row>
    <row r="17" spans="2:7" x14ac:dyDescent="0.25">
      <c r="B17" s="135" t="s">
        <v>83</v>
      </c>
      <c r="C17" s="136"/>
      <c r="D17" s="136"/>
      <c r="E17" s="137"/>
      <c r="F17" s="138"/>
      <c r="G17" s="53">
        <v>111500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2" t="s">
        <v>18</v>
      </c>
      <c r="F28" s="143"/>
      <c r="G28" s="26">
        <f>SUM(G22:G26)</f>
        <v>314000</v>
      </c>
    </row>
    <row r="29" spans="2:7" x14ac:dyDescent="0.25"/>
    <row r="30" spans="2:7" x14ac:dyDescent="0.25">
      <c r="B30" s="134" t="s">
        <v>19</v>
      </c>
      <c r="C30" s="134"/>
      <c r="D30" s="134"/>
      <c r="E30" s="134"/>
      <c r="F30" s="133">
        <f>SUM(G16+G17+G28)</f>
        <v>1195500</v>
      </c>
      <c r="G30" s="133"/>
    </row>
    <row r="31" spans="2:7" x14ac:dyDescent="0.25">
      <c r="B31" s="148"/>
      <c r="C31" s="149"/>
      <c r="D31" s="149"/>
      <c r="E31" s="150"/>
      <c r="F31" s="149"/>
    </row>
    <row r="32" spans="2:7" x14ac:dyDescent="0.25">
      <c r="B32" s="24"/>
      <c r="C32" s="21"/>
      <c r="D32" s="21"/>
      <c r="E32" s="44"/>
      <c r="F32" s="21"/>
    </row>
    <row r="33" spans="2:9" x14ac:dyDescent="0.25">
      <c r="B33" s="151" t="s">
        <v>20</v>
      </c>
      <c r="C33" s="152"/>
      <c r="D33" s="152"/>
      <c r="E33" s="152"/>
      <c r="F33" s="152"/>
      <c r="G33" s="143"/>
    </row>
    <row r="34" spans="2:9" x14ac:dyDescent="0.25">
      <c r="G34" s="45"/>
    </row>
    <row r="35" spans="2:9" ht="15" customHeight="1" x14ac:dyDescent="0.25">
      <c r="B35" s="131" t="s">
        <v>78</v>
      </c>
      <c r="C35" s="131"/>
      <c r="D35" s="131"/>
      <c r="E35" s="131"/>
      <c r="F35" s="131"/>
      <c r="G35" s="131"/>
      <c r="H35" s="131"/>
    </row>
    <row r="36" spans="2:9" x14ac:dyDescent="0.25">
      <c r="B36" s="131"/>
      <c r="C36" s="131"/>
      <c r="D36" s="131"/>
      <c r="E36" s="131"/>
      <c r="F36" s="131"/>
      <c r="G36" s="131"/>
      <c r="H36" s="131"/>
    </row>
    <row r="37" spans="2:9" x14ac:dyDescent="0.25">
      <c r="B37" s="131"/>
      <c r="C37" s="131"/>
      <c r="D37" s="131"/>
      <c r="E37" s="131"/>
      <c r="F37" s="131"/>
      <c r="G37" s="131"/>
      <c r="H37" s="131"/>
    </row>
    <row r="38" spans="2:9" x14ac:dyDescent="0.25">
      <c r="B38" s="24"/>
      <c r="C38" s="21"/>
      <c r="D38" s="21"/>
      <c r="E38" s="44"/>
      <c r="F38" s="21"/>
    </row>
    <row r="39" spans="2:9" x14ac:dyDescent="0.25">
      <c r="B39" s="132" t="s">
        <v>79</v>
      </c>
      <c r="C39" s="132"/>
      <c r="D39" s="132"/>
      <c r="E39" s="132"/>
      <c r="F39" s="144">
        <v>223000</v>
      </c>
      <c r="G39" s="145"/>
    </row>
    <row r="40" spans="2:9" x14ac:dyDescent="0.25">
      <c r="B40" s="132" t="s">
        <v>80</v>
      </c>
      <c r="C40" s="132"/>
      <c r="D40" s="132"/>
      <c r="E40" s="132"/>
      <c r="F40" s="144">
        <v>37070</v>
      </c>
      <c r="G40" s="145"/>
    </row>
    <row r="41" spans="2:9" x14ac:dyDescent="0.25">
      <c r="B41" s="132" t="s">
        <v>81</v>
      </c>
      <c r="C41" s="132"/>
      <c r="D41" s="132"/>
      <c r="E41" s="132"/>
      <c r="F41" s="155">
        <f>SUM(F39:G40)</f>
        <v>260070</v>
      </c>
      <c r="G41" s="156"/>
    </row>
    <row r="42" spans="2:9" x14ac:dyDescent="0.25"/>
    <row r="43" spans="2:9" x14ac:dyDescent="0.25">
      <c r="B43" s="134" t="s">
        <v>17</v>
      </c>
      <c r="C43" s="134"/>
      <c r="D43" s="134"/>
      <c r="E43" s="134"/>
      <c r="F43" s="133">
        <f>+F30-F41</f>
        <v>935430</v>
      </c>
      <c r="G43" s="133"/>
    </row>
    <row r="44" spans="2:9" x14ac:dyDescent="0.25"/>
    <row r="45" spans="2:9" x14ac:dyDescent="0.25">
      <c r="B45" s="153"/>
      <c r="C45" s="153"/>
      <c r="D45" s="153"/>
      <c r="E45" s="153"/>
      <c r="F45" s="153"/>
      <c r="G45" s="153"/>
    </row>
    <row r="46" spans="2:9" ht="15" customHeight="1" x14ac:dyDescent="0.25">
      <c r="B46" s="131" t="s">
        <v>90</v>
      </c>
      <c r="C46" s="131"/>
      <c r="D46" s="131"/>
      <c r="E46" s="131"/>
      <c r="F46" s="131"/>
      <c r="G46" s="131"/>
      <c r="H46" s="131"/>
      <c r="I46" s="33"/>
    </row>
    <row r="47" spans="2:9" x14ac:dyDescent="0.25">
      <c r="B47" s="131"/>
      <c r="C47" s="131"/>
      <c r="D47" s="131"/>
      <c r="E47" s="131"/>
      <c r="F47" s="131"/>
      <c r="G47" s="131"/>
      <c r="H47" s="131"/>
      <c r="I47" s="33"/>
    </row>
    <row r="48" spans="2:9" ht="66" customHeight="1" x14ac:dyDescent="0.25">
      <c r="B48" s="131"/>
      <c r="C48" s="131"/>
      <c r="D48" s="131"/>
      <c r="E48" s="131"/>
      <c r="F48" s="131"/>
      <c r="G48" s="131"/>
      <c r="H48" s="13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4" t="s">
        <v>126</v>
      </c>
      <c r="D53" s="149"/>
      <c r="E53" s="149"/>
      <c r="F53" s="149"/>
    </row>
    <row r="54" spans="2:8" x14ac:dyDescent="0.25">
      <c r="D54" s="148" t="s">
        <v>127</v>
      </c>
      <c r="E54" s="147"/>
    </row>
    <row r="55" spans="2:8" x14ac:dyDescent="0.25">
      <c r="C55" s="146" t="s">
        <v>129</v>
      </c>
      <c r="D55" s="147"/>
      <c r="E55" s="147"/>
      <c r="F55" s="147"/>
    </row>
    <row r="56" spans="2:8" x14ac:dyDescent="0.25">
      <c r="B56" s="148" t="s">
        <v>23</v>
      </c>
      <c r="C56" s="147"/>
      <c r="D56" s="147"/>
      <c r="E56" s="147"/>
      <c r="F56" s="147"/>
      <c r="G56" s="147"/>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topLeftCell="A13" workbookViewId="0">
      <selection activeCell="E25" sqref="E25:F25"/>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200" t="s">
        <v>170</v>
      </c>
      <c r="C1" s="200"/>
      <c r="D1" s="200"/>
      <c r="E1" s="200"/>
      <c r="F1" s="200"/>
      <c r="G1" s="200"/>
      <c r="H1" s="200"/>
      <c r="I1" s="200"/>
    </row>
    <row r="2" spans="2:9" ht="13.5" thickBot="1" x14ac:dyDescent="0.25"/>
    <row r="3" spans="2:9" ht="13.5" thickBot="1" x14ac:dyDescent="0.25">
      <c r="B3" s="102" t="s">
        <v>0</v>
      </c>
      <c r="D3" s="110">
        <v>16</v>
      </c>
    </row>
    <row r="5" spans="2:9" ht="15.75" x14ac:dyDescent="0.25">
      <c r="C5" s="201" t="s">
        <v>161</v>
      </c>
      <c r="D5" s="201"/>
      <c r="E5" s="201"/>
      <c r="F5" s="201"/>
    </row>
    <row r="6" spans="2:9" x14ac:dyDescent="0.2">
      <c r="D6" s="202" t="s">
        <v>2</v>
      </c>
      <c r="E6" s="202"/>
    </row>
    <row r="8" spans="2:9" x14ac:dyDescent="0.2">
      <c r="D8" s="202" t="s">
        <v>3</v>
      </c>
      <c r="E8" s="203"/>
    </row>
    <row r="9" spans="2:9" x14ac:dyDescent="0.2">
      <c r="C9" s="200" t="s">
        <v>165</v>
      </c>
      <c r="D9" s="204"/>
      <c r="E9" s="204"/>
      <c r="F9" s="204"/>
    </row>
    <row r="10" spans="2:9" x14ac:dyDescent="0.2">
      <c r="D10" s="202" t="s">
        <v>166</v>
      </c>
      <c r="E10" s="203"/>
    </row>
    <row r="11" spans="2:9" x14ac:dyDescent="0.2">
      <c r="C11" s="200"/>
      <c r="D11" s="200"/>
      <c r="E11" s="200"/>
      <c r="F11" s="200"/>
    </row>
    <row r="13" spans="2:9" ht="15.75" x14ac:dyDescent="0.25">
      <c r="B13" s="205" t="s">
        <v>158</v>
      </c>
      <c r="C13" s="205"/>
      <c r="D13" s="206" t="s">
        <v>167</v>
      </c>
      <c r="E13" s="206"/>
      <c r="F13" s="206"/>
      <c r="G13" s="206"/>
      <c r="H13" s="206"/>
    </row>
    <row r="14" spans="2:9" ht="15.75" x14ac:dyDescent="0.25">
      <c r="B14" s="105" t="s">
        <v>157</v>
      </c>
      <c r="C14" s="207" t="s">
        <v>169</v>
      </c>
      <c r="D14" s="207"/>
      <c r="E14" s="207"/>
      <c r="F14" s="207"/>
      <c r="G14" s="207"/>
      <c r="H14" s="207"/>
    </row>
    <row r="15" spans="2:9" ht="15.75" x14ac:dyDescent="0.25">
      <c r="B15" s="105" t="s">
        <v>159</v>
      </c>
      <c r="C15" s="208" t="s">
        <v>160</v>
      </c>
      <c r="D15" s="208"/>
      <c r="E15" s="208"/>
      <c r="F15" s="208"/>
      <c r="G15" s="208"/>
      <c r="H15" s="208"/>
    </row>
    <row r="17" spans="2:15" ht="15" customHeight="1" x14ac:dyDescent="0.2">
      <c r="B17" s="194" t="s">
        <v>171</v>
      </c>
      <c r="C17" s="195"/>
      <c r="D17" s="195"/>
      <c r="E17" s="195"/>
      <c r="F17" s="195"/>
      <c r="G17" s="195"/>
      <c r="H17" s="195"/>
      <c r="I17" s="196"/>
    </row>
    <row r="18" spans="2:15" x14ac:dyDescent="0.2">
      <c r="B18" s="197"/>
      <c r="C18" s="198"/>
      <c r="D18" s="198"/>
      <c r="E18" s="198"/>
      <c r="F18" s="198"/>
      <c r="G18" s="198"/>
      <c r="H18" s="198"/>
      <c r="I18" s="199"/>
    </row>
    <row r="19" spans="2:15" ht="15" x14ac:dyDescent="0.2">
      <c r="B19" s="112"/>
    </row>
    <row r="20" spans="2:15" ht="13.5" thickBot="1" x14ac:dyDescent="0.25">
      <c r="B20" s="109"/>
      <c r="C20" s="101"/>
      <c r="D20" s="101"/>
      <c r="E20" s="109"/>
      <c r="F20" s="109"/>
    </row>
    <row r="21" spans="2:15" ht="16.5" thickBot="1" x14ac:dyDescent="0.3">
      <c r="B21" s="211" t="s">
        <v>163</v>
      </c>
      <c r="C21" s="212"/>
      <c r="D21" s="212"/>
      <c r="E21" s="212"/>
      <c r="F21" s="212"/>
      <c r="G21" s="212"/>
      <c r="H21" s="212"/>
      <c r="I21" s="213"/>
    </row>
    <row r="22" spans="2:15" ht="39.75" customHeight="1" x14ac:dyDescent="0.2">
      <c r="B22" s="114" t="s">
        <v>76</v>
      </c>
      <c r="C22" s="115" t="s">
        <v>154</v>
      </c>
      <c r="D22" s="116" t="s">
        <v>162</v>
      </c>
      <c r="E22" s="230" t="s">
        <v>164</v>
      </c>
      <c r="F22" s="231"/>
      <c r="G22" s="116" t="s">
        <v>155</v>
      </c>
      <c r="H22" s="116" t="s">
        <v>156</v>
      </c>
      <c r="I22" s="117" t="s">
        <v>17</v>
      </c>
      <c r="M22" s="112"/>
    </row>
    <row r="23" spans="2:15" x14ac:dyDescent="0.2">
      <c r="B23" s="118" t="s">
        <v>172</v>
      </c>
      <c r="C23" s="124">
        <v>115071</v>
      </c>
      <c r="D23" s="122">
        <v>4000000</v>
      </c>
      <c r="E23" s="232">
        <f>D23*15%</f>
        <v>600000</v>
      </c>
      <c r="F23" s="233"/>
      <c r="G23" s="128">
        <v>1</v>
      </c>
      <c r="H23" s="107">
        <f>E23*G23</f>
        <v>600000</v>
      </c>
      <c r="I23" s="119">
        <f>H23</f>
        <v>600000</v>
      </c>
    </row>
    <row r="24" spans="2:15" x14ac:dyDescent="0.2">
      <c r="B24" s="118" t="s">
        <v>173</v>
      </c>
      <c r="C24" s="124"/>
      <c r="D24" s="122"/>
      <c r="E24" s="232">
        <f>D24*10%</f>
        <v>0</v>
      </c>
      <c r="F24" s="233"/>
      <c r="G24" s="125"/>
      <c r="H24" s="107">
        <f>E24*G24</f>
        <v>0</v>
      </c>
      <c r="I24" s="107">
        <v>65800</v>
      </c>
    </row>
    <row r="25" spans="2:15" x14ac:dyDescent="0.2">
      <c r="B25" s="120"/>
      <c r="C25" s="123"/>
      <c r="D25" s="121"/>
      <c r="E25" s="209"/>
      <c r="F25" s="210"/>
      <c r="G25" s="126"/>
      <c r="H25" s="107"/>
      <c r="I25" s="119"/>
    </row>
    <row r="26" spans="2:15" ht="15" x14ac:dyDescent="0.25">
      <c r="B26" s="120"/>
      <c r="C26" s="123"/>
      <c r="D26" s="121"/>
      <c r="E26" s="209"/>
      <c r="F26" s="210"/>
      <c r="G26" s="126"/>
      <c r="H26" s="107"/>
      <c r="I26" s="119"/>
      <c r="O26"/>
    </row>
    <row r="27" spans="2:15" ht="15.75" thickBot="1" x14ac:dyDescent="0.3">
      <c r="B27" s="103"/>
      <c r="C27" s="104"/>
      <c r="D27" s="106"/>
      <c r="E27" s="209"/>
      <c r="F27" s="210"/>
      <c r="G27" s="127"/>
      <c r="H27" s="108"/>
      <c r="I27" s="113"/>
      <c r="O27"/>
    </row>
    <row r="28" spans="2:15" ht="15.75" thickBot="1" x14ac:dyDescent="0.3">
      <c r="E28" s="214" t="s">
        <v>18</v>
      </c>
      <c r="F28" s="215"/>
      <c r="G28" s="215"/>
      <c r="H28" s="216">
        <f>SUM(I23:I27)</f>
        <v>665800</v>
      </c>
      <c r="I28" s="217"/>
    </row>
    <row r="30" spans="2:15" x14ac:dyDescent="0.2">
      <c r="O30" s="129"/>
    </row>
    <row r="31" spans="2:15" ht="15.75" x14ac:dyDescent="0.25">
      <c r="B31" s="218" t="s">
        <v>17</v>
      </c>
      <c r="C31" s="218"/>
      <c r="D31" s="218"/>
      <c r="E31" s="218"/>
      <c r="F31" s="219"/>
      <c r="G31" s="219"/>
      <c r="H31" s="219"/>
      <c r="I31" s="219"/>
      <c r="O31" s="129"/>
    </row>
    <row r="32" spans="2:15" ht="15" customHeight="1" x14ac:dyDescent="0.2">
      <c r="B32" s="220" t="s">
        <v>90</v>
      </c>
      <c r="C32" s="221"/>
      <c r="D32" s="221"/>
      <c r="E32" s="221"/>
      <c r="F32" s="221"/>
      <c r="G32" s="221"/>
      <c r="H32" s="221"/>
      <c r="I32" s="222"/>
      <c r="O32" s="129"/>
    </row>
    <row r="33" spans="2:9" x14ac:dyDescent="0.2">
      <c r="B33" s="223"/>
      <c r="C33" s="224"/>
      <c r="D33" s="224"/>
      <c r="E33" s="224"/>
      <c r="F33" s="224"/>
      <c r="G33" s="224"/>
      <c r="H33" s="224"/>
      <c r="I33" s="225"/>
    </row>
    <row r="34" spans="2:9" ht="57" customHeight="1" x14ac:dyDescent="0.2">
      <c r="B34" s="226"/>
      <c r="C34" s="227"/>
      <c r="D34" s="227"/>
      <c r="E34" s="227"/>
      <c r="F34" s="227"/>
      <c r="G34" s="227"/>
      <c r="H34" s="227"/>
      <c r="I34" s="228"/>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29"/>
      <c r="D38" s="229"/>
      <c r="E38" s="229"/>
      <c r="F38" s="229"/>
      <c r="G38" s="111"/>
      <c r="H38" s="111"/>
      <c r="I38" s="111"/>
    </row>
    <row r="41" spans="2:9" x14ac:dyDescent="0.2">
      <c r="C41" s="200" t="s">
        <v>168</v>
      </c>
      <c r="D41" s="204"/>
      <c r="E41" s="204"/>
      <c r="F41" s="204"/>
    </row>
    <row r="42" spans="2:9" x14ac:dyDescent="0.2">
      <c r="D42" s="202" t="s">
        <v>166</v>
      </c>
      <c r="E42" s="203"/>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73A622-1304-4C34-9095-3E2E9E6516DA}"/>
</file>

<file path=customXml/itemProps2.xml><?xml version="1.0" encoding="utf-8"?>
<ds:datastoreItem xmlns:ds="http://schemas.openxmlformats.org/officeDocument/2006/customXml" ds:itemID="{538C83F9-0080-49F7-BE2C-59E55491F9EE}"/>
</file>

<file path=customXml/itemProps3.xml><?xml version="1.0" encoding="utf-8"?>
<ds:datastoreItem xmlns:ds="http://schemas.openxmlformats.org/officeDocument/2006/customXml" ds:itemID="{A79F1031-2E7F-481E-B83E-F46D6FBA18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2025-06-28T16:40:15Z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