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https://grupoafiansa-my.sharepoint.com/personal/johanna_quinones_bienco_com_co/Documents/Datos Equipo Viejo/LEGALIZACION PLAN PORTERO/"/>
    </mc:Choice>
  </mc:AlternateContent>
  <xr:revisionPtr revIDLastSave="0" documentId="8_{53C585BF-745F-4F4B-B3AD-0DBA5893FA74}" xr6:coauthVersionLast="47" xr6:coauthVersionMax="47" xr10:uidLastSave="{00000000-0000-0000-0000-000000000000}"/>
  <bookViews>
    <workbookView xWindow="-120" yWindow="-120" windowWidth="20730" windowHeight="11040" xr2:uid="{D1EB58E2-D8D9-445B-8420-9610306D8A36}"/>
  </bookViews>
  <sheets>
    <sheet name="CALI SUR " sheetId="1" r:id="rId1"/>
    <sheet name="Hoja2" sheetId="6" r:id="rId2"/>
    <sheet name="ESCALA MOSTRADORES" sheetId="5" r:id="rId3"/>
    <sheet name="Lista" sheetId="2" state="hidden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6" i="1" l="1"/>
  <c r="M5" i="1"/>
  <c r="M4" i="1"/>
  <c r="M3" i="1"/>
  <c r="M2" i="1"/>
  <c r="M7" i="1" l="1"/>
  <c r="G6" i="6"/>
  <c r="H6" i="6" s="1"/>
  <c r="G7" i="6"/>
  <c r="H7" i="6" s="1"/>
  <c r="G8" i="6"/>
  <c r="H8" i="6" s="1"/>
  <c r="G5" i="6"/>
  <c r="H5" i="6" s="1"/>
  <c r="G9" i="6"/>
  <c r="H9" i="6" s="1"/>
  <c r="G4" i="6"/>
  <c r="H4" i="6" s="1"/>
  <c r="M9" i="1" l="1"/>
  <c r="H10" i="6"/>
</calcChain>
</file>

<file path=xl/sharedStrings.xml><?xml version="1.0" encoding="utf-8"?>
<sst xmlns="http://schemas.openxmlformats.org/spreadsheetml/2006/main" count="92" uniqueCount="69">
  <si>
    <t>BENEFICIARIO</t>
  </si>
  <si>
    <t>CANT</t>
  </si>
  <si>
    <t>VALOR</t>
  </si>
  <si>
    <t>IVA</t>
  </si>
  <si>
    <t>TOTAL</t>
  </si>
  <si>
    <t>MES</t>
  </si>
  <si>
    <t>CATEGORIA</t>
  </si>
  <si>
    <t>DETALLE</t>
  </si>
  <si>
    <t>CC</t>
  </si>
  <si>
    <t>SEDE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</si>
  <si>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</si>
  <si>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</si>
  <si>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</si>
  <si>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</si>
  <si>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</si>
  <si>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</si>
  <si>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</si>
  <si>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</si>
  <si>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</si>
  <si>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</si>
  <si>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</si>
  <si>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</si>
  <si>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CALI NORTE</t>
  </si>
  <si>
    <t>CALI SUR</t>
  </si>
  <si>
    <t>BTA UNICENTRO</t>
  </si>
  <si>
    <t>BTA CENTRO</t>
  </si>
  <si>
    <t>CHIA</t>
  </si>
  <si>
    <t>PEREIRA</t>
  </si>
  <si>
    <t>BUCARAMANGA</t>
  </si>
  <si>
    <t>BARRANQUILLA</t>
  </si>
  <si>
    <t>DOMICILIOS</t>
  </si>
  <si>
    <t>PAGO POR REFERIDO</t>
  </si>
  <si>
    <t>REFRIGERIOS</t>
  </si>
  <si>
    <t>VOLANTEO</t>
  </si>
  <si>
    <t>RECOLECTOR DE DATOS</t>
  </si>
  <si>
    <t>OTROS</t>
  </si>
  <si>
    <t>FECHA (DD/MM/AAAA)</t>
  </si>
  <si>
    <t>RESPONSABLE</t>
  </si>
  <si>
    <t>CC/NIT</t>
  </si>
  <si>
    <t>COD INMUEBLE</t>
  </si>
  <si>
    <t>MARIA ALEJANDRA GUTIERREZ</t>
  </si>
  <si>
    <t>JESSICA SANDOVAL</t>
  </si>
  <si>
    <t>LILIANA APONTE</t>
  </si>
  <si>
    <t>SANTIAGO SANTOS</t>
  </si>
  <si>
    <t>DIANA DIAZ</t>
  </si>
  <si>
    <t>JUAN DAVID OCAMPO</t>
  </si>
  <si>
    <t>LUZ VANESSA SANDOVAL</t>
  </si>
  <si>
    <t>JOHANA QUIÑONES</t>
  </si>
  <si>
    <t>CAL</t>
  </si>
  <si>
    <t xml:space="preserve">CAJA </t>
  </si>
  <si>
    <t>TOTAL GASTOS</t>
  </si>
  <si>
    <t>MANUEL CASTRO</t>
  </si>
  <si>
    <t>JENNY APARICIO CASTAÑEDA</t>
  </si>
  <si>
    <t xml:space="preserve">ESCALA MOSTRADORES </t>
  </si>
  <si>
    <t>ESCALA</t>
  </si>
  <si>
    <t>&gt;</t>
  </si>
  <si>
    <t>RANGO</t>
  </si>
  <si>
    <t xml:space="preserve">liquidacion </t>
  </si>
  <si>
    <t>JOHANNA QUIÑONES</t>
  </si>
  <si>
    <t xml:space="preserve">REFERIR SI PAGA REFERIDO PROPIETARIO </t>
  </si>
  <si>
    <t>NATHALY HOYOS TORRES</t>
  </si>
  <si>
    <t>ANDRES MAURICIO RAMIREZ&lt;</t>
  </si>
  <si>
    <t>MONTAJE BICILETAS PLAN PORTERO</t>
  </si>
  <si>
    <t>MARTHA LUZ CALDERON</t>
  </si>
  <si>
    <t xml:space="preserve">PAGO REFERIDO PROPIETARIO </t>
  </si>
  <si>
    <t xml:space="preserve">DIANA LUICIA </t>
  </si>
  <si>
    <t>ASEO</t>
  </si>
  <si>
    <t>REFERIDO PROPIETARIO</t>
  </si>
  <si>
    <t>JOHN ALEXIS NAVIA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</si>
</sst>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\ #,##0.00;[Red]\-&quot;$&quot;\ #,##0.00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10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color theme="0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0"/>
      <color rgb="FFFF0000"/>
      <name val="Aptos Narrow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53">
    <xf numFmtId="0" fontId="0" fillId="0" borderId="0" xfId="0"/>
    <xf numFmtId="0" fontId="5" fillId="0" borderId="0" xfId="0" applyFont="1" applyAlignment="1">
      <alignment horizontal="center"/>
    </xf>
    <xf numFmtId="0" fontId="5" fillId="3" borderId="1" xfId="0" applyFont="1" applyFill="1" applyBorder="1" applyAlignment="1">
      <alignment horizontal="center"/>
    </xf>
    <xf numFmtId="16" fontId="5" fillId="3" borderId="1" xfId="0" applyNumberFormat="1" applyFont="1" applyFill="1" applyBorder="1" applyAlignment="1">
      <alignment horizontal="center"/>
    </xf>
    <xf numFmtId="164" fontId="5" fillId="3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44" fontId="5" fillId="0" borderId="0" xfId="1" applyFont="1" applyAlignment="1">
      <alignment horizontal="center" vertical="center"/>
    </xf>
    <xf numFmtId="0" fontId="0" fillId="6" borderId="1" xfId="0" applyFill="1" applyBorder="1"/>
    <xf numFmtId="164" fontId="0" fillId="6" borderId="1" xfId="1" applyNumberFormat="1" applyFont="1" applyFill="1" applyBorder="1"/>
    <xf numFmtId="0" fontId="5" fillId="3" borderId="0" xfId="0" applyFont="1" applyFill="1" applyAlignment="1">
      <alignment horizontal="center"/>
    </xf>
    <xf numFmtId="0" fontId="5" fillId="0" borderId="1" xfId="0" applyFont="1" applyBorder="1" applyAlignment="1">
      <alignment horizontal="center"/>
    </xf>
    <xf numFmtId="164" fontId="5" fillId="0" borderId="1" xfId="1" applyNumberFormat="1" applyFont="1" applyBorder="1" applyAlignment="1">
      <alignment horizontal="center"/>
    </xf>
    <xf numFmtId="164" fontId="4" fillId="2" borderId="1" xfId="1" applyNumberFormat="1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164" fontId="4" fillId="0" borderId="0" xfId="1" applyNumberFormat="1" applyFont="1" applyAlignment="1">
      <alignment horizontal="center"/>
    </xf>
    <xf numFmtId="164" fontId="5" fillId="0" borderId="0" xfId="1" applyNumberFormat="1" applyFont="1" applyAlignment="1">
      <alignment horizontal="center"/>
    </xf>
    <xf numFmtId="9" fontId="5" fillId="0" borderId="0" xfId="2" applyFont="1" applyAlignment="1">
      <alignment horizontal="center"/>
    </xf>
    <xf numFmtId="8" fontId="0" fillId="0" borderId="0" xfId="0" applyNumberFormat="1"/>
    <xf numFmtId="8" fontId="7" fillId="0" borderId="2" xfId="0" applyNumberFormat="1" applyFont="1" applyBorder="1"/>
    <xf numFmtId="8" fontId="7" fillId="0" borderId="3" xfId="0" applyNumberFormat="1" applyFont="1" applyBorder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164" fontId="6" fillId="3" borderId="0" xfId="1" applyNumberFormat="1" applyFont="1" applyFill="1" applyAlignment="1">
      <alignment horizontal="center"/>
    </xf>
    <xf numFmtId="16" fontId="6" fillId="3" borderId="0" xfId="0" applyNumberFormat="1" applyFont="1" applyFill="1" applyAlignment="1">
      <alignment horizontal="center"/>
    </xf>
    <xf numFmtId="164" fontId="6" fillId="3" borderId="0" xfId="1" applyNumberFormat="1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164" fontId="5" fillId="3" borderId="5" xfId="1" applyNumberFormat="1" applyFont="1" applyFill="1" applyBorder="1" applyAlignment="1">
      <alignment horizontal="center"/>
    </xf>
    <xf numFmtId="164" fontId="4" fillId="2" borderId="5" xfId="1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16" fontId="5" fillId="3" borderId="7" xfId="0" applyNumberFormat="1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/>
    </xf>
    <xf numFmtId="164" fontId="5" fillId="0" borderId="7" xfId="1" applyNumberFormat="1" applyFont="1" applyBorder="1" applyAlignment="1">
      <alignment horizontal="center"/>
    </xf>
    <xf numFmtId="164" fontId="4" fillId="2" borderId="7" xfId="1" applyNumberFormat="1" applyFont="1" applyFill="1" applyBorder="1" applyAlignment="1">
      <alignment horizontal="center"/>
    </xf>
    <xf numFmtId="164" fontId="4" fillId="2" borderId="8" xfId="1" applyNumberFormat="1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16" fontId="5" fillId="3" borderId="10" xfId="0" applyNumberFormat="1" applyFont="1" applyFill="1" applyBorder="1" applyAlignment="1">
      <alignment horizontal="center"/>
    </xf>
    <xf numFmtId="0" fontId="5" fillId="3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/>
    </xf>
    <xf numFmtId="0" fontId="4" fillId="4" borderId="12" xfId="0" applyFont="1" applyFill="1" applyBorder="1" applyAlignment="1">
      <alignment horizontal="center" vertical="center"/>
    </xf>
    <xf numFmtId="164" fontId="4" fillId="4" borderId="12" xfId="1" applyNumberFormat="1" applyFont="1" applyFill="1" applyBorder="1" applyAlignment="1">
      <alignment horizontal="center"/>
    </xf>
    <xf numFmtId="164" fontId="4" fillId="4" borderId="13" xfId="1" applyNumberFormat="1" applyFont="1" applyFill="1" applyBorder="1" applyAlignment="1">
      <alignment horizontal="center"/>
    </xf>
    <xf numFmtId="0" fontId="8" fillId="3" borderId="0" xfId="0" applyFont="1" applyFill="1" applyAlignment="1">
      <alignment horizontal="center"/>
    </xf>
    <xf numFmtId="0" fontId="9" fillId="3" borderId="1" xfId="3" applyFont="1" applyFill="1" applyBorder="1" applyAlignment="1" applyProtection="1">
      <alignment horizontal="center" vertical="center"/>
      <protection locked="0"/>
    </xf>
    <xf numFmtId="0" fontId="5" fillId="3" borderId="1" xfId="1" applyNumberFormat="1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</cellXfs>
  <cellStyles count="4">
    <cellStyle name="Moneda" xfId="1" builtinId="4"/>
    <cellStyle name="Normal" xfId="0" builtinId="0"/>
    <cellStyle name="Normal 2" xfId="3" xr:uid="{8130F280-71B8-4962-80BC-6B113DFC6E0A}"/>
    <cellStyle name="Porcentaje" xfId="2" builtinId="5"/>
  </cellStyles>
  <dxfs count="3">
    <dxf>
      <fill>
        <gradientFill degree="90">
          <stop position="0">
            <color theme="0"/>
          </stop>
          <stop position="1">
            <color rgb="FFFFFF00"/>
          </stop>
        </gradientFill>
      </fill>
    </dxf>
    <dxf>
      <fill>
        <gradientFill degree="90">
          <stop position="0">
            <color theme="0"/>
          </stop>
          <stop position="1">
            <color rgb="FFFFC000"/>
          </stop>
        </gradientFill>
      </fill>
    </dxf>
    <dxf>
      <fill>
        <gradientFill degree="90">
          <stop position="0">
            <color theme="0"/>
          </stop>
          <stop position="0.5">
            <color theme="4"/>
          </stop>
          <stop position="1">
            <color theme="0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1D718F-99CB-4C18-9EEB-8F11ACE89B6E}">
  <dimension ref="A1:BQ16"/>
  <sheetViews>
    <sheetView tabSelected="1" topLeftCell="D1" workbookViewId="0">
      <selection activeCell="I15" sqref="I15"/>
    </sheetView>
  </sheetViews>
  <sheetFormatPr baseColWidth="10" defaultRowHeight="13.5" x14ac:dyDescent="0.25"/>
  <cols>
    <col min="1" max="1" width="10.5703125" style="1" bestFit="1" customWidth="1"/>
    <col min="2" max="2" width="6.42578125" style="1" customWidth="1"/>
    <col min="3" max="3" width="15.85546875" style="1" bestFit="1" customWidth="1"/>
    <col min="4" max="4" width="7.85546875" style="1" bestFit="1" customWidth="1"/>
    <col min="5" max="5" width="17.140625" style="1" bestFit="1" customWidth="1"/>
    <col min="6" max="6" width="33" style="1" customWidth="1"/>
    <col min="7" max="7" width="11.42578125" style="1" customWidth="1"/>
    <col min="8" max="8" width="11" style="1" bestFit="1" customWidth="1"/>
    <col min="9" max="9" width="26.42578125" style="5" customWidth="1"/>
    <col min="10" max="10" width="5.140625" style="1" bestFit="1" customWidth="1"/>
    <col min="11" max="11" width="13.28515625" style="18" bestFit="1" customWidth="1"/>
    <col min="12" max="12" width="13.5703125" style="18" bestFit="1" customWidth="1"/>
    <col min="13" max="13" width="12.28515625" style="18" bestFit="1" customWidth="1"/>
    <col min="14" max="14" width="12" style="12" bestFit="1" customWidth="1"/>
    <col min="15" max="69" width="11.42578125" style="12"/>
    <col min="70" max="16384" width="11.42578125" style="1"/>
  </cols>
  <sheetData>
    <row r="1" spans="1:14" ht="14.25" thickBot="1" x14ac:dyDescent="0.3">
      <c r="A1" s="43" t="s">
        <v>48</v>
      </c>
      <c r="B1" s="44" t="s">
        <v>36</v>
      </c>
      <c r="C1" s="44" t="s">
        <v>37</v>
      </c>
      <c r="D1" s="44" t="s">
        <v>9</v>
      </c>
      <c r="E1" s="44" t="s">
        <v>6</v>
      </c>
      <c r="F1" s="44" t="s">
        <v>7</v>
      </c>
      <c r="G1" s="44" t="s">
        <v>39</v>
      </c>
      <c r="H1" s="44" t="s">
        <v>38</v>
      </c>
      <c r="I1" s="45" t="s">
        <v>0</v>
      </c>
      <c r="J1" s="44" t="s">
        <v>1</v>
      </c>
      <c r="K1" s="46" t="s">
        <v>2</v>
      </c>
      <c r="L1" s="46" t="s">
        <v>3</v>
      </c>
      <c r="M1" s="47" t="s">
        <v>4</v>
      </c>
    </row>
    <row r="2" spans="1:14" s="12" customFormat="1" x14ac:dyDescent="0.25">
      <c r="A2" s="40" t="s">
        <v>10</v>
      </c>
      <c r="B2" s="41">
        <v>46044</v>
      </c>
      <c r="C2" s="42" t="s">
        <v>58</v>
      </c>
      <c r="D2" s="42" t="s">
        <v>23</v>
      </c>
      <c r="E2" s="42" t="s">
        <v>31</v>
      </c>
      <c r="F2" s="2" t="s">
        <v>59</v>
      </c>
      <c r="G2" s="49">
        <v>124048</v>
      </c>
      <c r="H2" s="2"/>
      <c r="I2" s="2" t="s">
        <v>60</v>
      </c>
      <c r="J2" s="2"/>
      <c r="K2" s="4">
        <v>130000</v>
      </c>
      <c r="L2" s="4"/>
      <c r="M2" s="29">
        <f t="shared" ref="M2:M6" si="0">K2</f>
        <v>130000</v>
      </c>
    </row>
    <row r="3" spans="1:14" s="12" customFormat="1" x14ac:dyDescent="0.25">
      <c r="A3" s="40" t="s">
        <v>10</v>
      </c>
      <c r="B3" s="41">
        <v>46045</v>
      </c>
      <c r="C3" s="42" t="s">
        <v>58</v>
      </c>
      <c r="D3" s="42" t="s">
        <v>23</v>
      </c>
      <c r="E3" s="2" t="s">
        <v>31</v>
      </c>
      <c r="F3" s="2" t="s">
        <v>62</v>
      </c>
      <c r="G3" s="2"/>
      <c r="H3" s="2"/>
      <c r="I3" s="2" t="s">
        <v>61</v>
      </c>
      <c r="J3" s="2"/>
      <c r="K3" s="4">
        <v>120000</v>
      </c>
      <c r="L3" s="4"/>
      <c r="M3" s="29">
        <f t="shared" si="0"/>
        <v>120000</v>
      </c>
    </row>
    <row r="4" spans="1:14" s="12" customFormat="1" x14ac:dyDescent="0.25">
      <c r="A4" s="40" t="s">
        <v>10</v>
      </c>
      <c r="B4" s="41">
        <v>46046</v>
      </c>
      <c r="C4" s="42"/>
      <c r="D4" s="42" t="s">
        <v>23</v>
      </c>
      <c r="E4" s="2" t="s">
        <v>31</v>
      </c>
      <c r="F4" s="2" t="s">
        <v>64</v>
      </c>
      <c r="G4" s="2">
        <v>119219</v>
      </c>
      <c r="H4" s="2">
        <v>29739966</v>
      </c>
      <c r="I4" s="2" t="s">
        <v>63</v>
      </c>
      <c r="J4" s="2"/>
      <c r="K4" s="4">
        <v>800000</v>
      </c>
      <c r="L4" s="4"/>
      <c r="M4" s="29">
        <f t="shared" si="0"/>
        <v>800000</v>
      </c>
    </row>
    <row r="5" spans="1:14" s="12" customFormat="1" x14ac:dyDescent="0.25">
      <c r="A5" s="40" t="s">
        <v>10</v>
      </c>
      <c r="B5" s="41">
        <v>46048</v>
      </c>
      <c r="C5" s="42"/>
      <c r="D5" s="42" t="s">
        <v>23</v>
      </c>
      <c r="E5" s="2" t="s">
        <v>31</v>
      </c>
      <c r="F5" s="2" t="s">
        <v>67</v>
      </c>
      <c r="G5" s="50">
        <v>123478</v>
      </c>
      <c r="H5" s="2"/>
      <c r="I5" s="2" t="s">
        <v>68</v>
      </c>
      <c r="J5" s="2"/>
      <c r="K5" s="4">
        <v>185000</v>
      </c>
      <c r="L5" s="4"/>
      <c r="M5" s="29">
        <f t="shared" si="0"/>
        <v>185000</v>
      </c>
    </row>
    <row r="6" spans="1:14" s="12" customFormat="1" x14ac:dyDescent="0.25">
      <c r="A6" s="40" t="s">
        <v>10</v>
      </c>
      <c r="B6" s="41">
        <v>46049</v>
      </c>
      <c r="C6" s="42"/>
      <c r="D6" s="42" t="s">
        <v>23</v>
      </c>
      <c r="E6" s="2" t="s">
        <v>35</v>
      </c>
      <c r="F6" s="2" t="s">
        <v>66</v>
      </c>
      <c r="G6" s="50">
        <v>115890</v>
      </c>
      <c r="H6" s="2"/>
      <c r="I6" s="2" t="s">
        <v>65</v>
      </c>
      <c r="J6" s="2"/>
      <c r="K6" s="4">
        <v>140000</v>
      </c>
      <c r="L6" s="4"/>
      <c r="M6" s="29">
        <f t="shared" si="0"/>
        <v>140000</v>
      </c>
    </row>
    <row r="7" spans="1:14" x14ac:dyDescent="0.25">
      <c r="A7" s="40"/>
      <c r="B7" s="3"/>
      <c r="C7" s="42"/>
      <c r="D7" s="42"/>
      <c r="E7" s="6"/>
      <c r="F7" s="6"/>
      <c r="G7" s="6"/>
      <c r="H7" s="6"/>
      <c r="I7" s="7"/>
      <c r="J7" s="13"/>
      <c r="K7" s="14"/>
      <c r="L7" s="15" t="s">
        <v>50</v>
      </c>
      <c r="M7" s="30">
        <f>SUM(M2:M6)</f>
        <v>1375000</v>
      </c>
    </row>
    <row r="8" spans="1:14" x14ac:dyDescent="0.25">
      <c r="A8" s="28"/>
      <c r="B8" s="3"/>
      <c r="C8" s="2"/>
      <c r="D8" s="2"/>
      <c r="E8" s="6"/>
      <c r="F8" s="6"/>
      <c r="G8" s="6">
        <v>114864</v>
      </c>
      <c r="H8" s="6"/>
      <c r="I8" s="7" t="s">
        <v>51</v>
      </c>
      <c r="J8" s="13"/>
      <c r="K8" s="14"/>
      <c r="L8" s="15" t="s">
        <v>49</v>
      </c>
      <c r="M8" s="30">
        <v>1500000</v>
      </c>
    </row>
    <row r="9" spans="1:14" ht="14.25" thickBot="1" x14ac:dyDescent="0.3">
      <c r="A9" s="31"/>
      <c r="B9" s="32"/>
      <c r="C9" s="33"/>
      <c r="D9" s="33"/>
      <c r="E9" s="34"/>
      <c r="F9" s="34"/>
      <c r="G9" s="34">
        <v>105058</v>
      </c>
      <c r="H9" s="34"/>
      <c r="I9" s="35" t="s">
        <v>52</v>
      </c>
      <c r="J9" s="36"/>
      <c r="K9" s="37"/>
      <c r="L9" s="38"/>
      <c r="M9" s="39">
        <f>M8-M7</f>
        <v>125000</v>
      </c>
      <c r="N9" s="16"/>
    </row>
    <row r="10" spans="1:14" x14ac:dyDescent="0.25">
      <c r="K10" s="17"/>
    </row>
    <row r="12" spans="1:14" x14ac:dyDescent="0.25">
      <c r="F12" s="8"/>
    </row>
    <row r="13" spans="1:14" x14ac:dyDescent="0.25">
      <c r="A13" s="23"/>
      <c r="B13" s="23"/>
      <c r="C13" s="23"/>
      <c r="D13" s="23"/>
      <c r="E13" s="23"/>
      <c r="F13" s="23"/>
      <c r="G13" s="23"/>
      <c r="H13" s="23"/>
      <c r="I13" s="24"/>
      <c r="J13" s="23"/>
      <c r="K13" s="25"/>
      <c r="L13" s="25"/>
      <c r="M13" s="25"/>
    </row>
    <row r="14" spans="1:14" x14ac:dyDescent="0.25">
      <c r="A14" s="23"/>
      <c r="B14" s="26"/>
      <c r="C14" s="23"/>
      <c r="D14" s="23"/>
      <c r="E14" s="23"/>
      <c r="F14" s="23"/>
      <c r="G14" s="23"/>
      <c r="H14" s="23"/>
      <c r="I14" s="48"/>
      <c r="J14" s="23"/>
      <c r="K14" s="27"/>
      <c r="L14" s="27"/>
      <c r="M14" s="27"/>
    </row>
    <row r="15" spans="1:14" x14ac:dyDescent="0.25">
      <c r="F15" s="19"/>
    </row>
    <row r="16" spans="1:14" x14ac:dyDescent="0.25">
      <c r="I16" s="9"/>
    </row>
  </sheetData>
  <phoneticPr fontId="2" type="noConversion"/>
  <conditionalFormatting sqref="G2">
    <cfRule type="expression" dxfId="2" priority="1">
      <formula>$AU2="ENTRA"</formula>
    </cfRule>
    <cfRule type="expression" dxfId="1" priority="2">
      <formula>$J2="Por Fuera"</formula>
    </cfRule>
    <cfRule type="expression" dxfId="0" priority="3" stopIfTrue="1">
      <formula>$AU2="NO ENTRA"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5A657252-5F1C-4886-B3F1-7B6A6F5A0A17}">
          <x14:formula1>
            <xm:f>Lista!$A$2:$A$13</xm:f>
          </x14:formula1>
          <xm:sqref>A10:A1048576</xm:sqref>
        </x14:dataValidation>
        <x14:dataValidation type="list" allowBlank="1" showInputMessage="1" showErrorMessage="1" xr:uid="{649B1311-544B-4329-81A0-2D1E62055B8A}">
          <x14:formula1>
            <xm:f>Lista!$I$2:$I$16</xm:f>
          </x14:formula1>
          <xm:sqref>C10:C1048576</xm:sqref>
        </x14:dataValidation>
        <x14:dataValidation type="list" allowBlank="1" showInputMessage="1" showErrorMessage="1" xr:uid="{1505A871-16B0-425B-8289-9A53145187ED}">
          <x14:formula1>
            <xm:f>Lista!$B$2:$B$9</xm:f>
          </x14:formula1>
          <xm:sqref>D10:D1048576</xm:sqref>
        </x14:dataValidation>
        <x14:dataValidation type="list" allowBlank="1" showInputMessage="1" showErrorMessage="1" xr:uid="{36956EFA-E757-48E1-B7B5-A578C6BFD652}">
          <x14:formula1>
            <xm:f>Lista!$C$2:$C$7</xm:f>
          </x14:formula1>
          <xm:sqref>E2:E1048576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2C6F8-A017-46F0-976B-1428A987DC5A}">
  <dimension ref="F3:H10"/>
  <sheetViews>
    <sheetView workbookViewId="0">
      <selection activeCell="K10" sqref="K10"/>
    </sheetView>
  </sheetViews>
  <sheetFormatPr baseColWidth="10" defaultRowHeight="15" x14ac:dyDescent="0.25"/>
  <cols>
    <col min="6" max="7" width="15.140625" bestFit="1" customWidth="1"/>
    <col min="8" max="8" width="13.140625" bestFit="1" customWidth="1"/>
  </cols>
  <sheetData>
    <row r="3" spans="6:8" x14ac:dyDescent="0.25">
      <c r="H3" t="s">
        <v>57</v>
      </c>
    </row>
    <row r="4" spans="6:8" x14ac:dyDescent="0.25">
      <c r="F4" s="21">
        <v>302000000</v>
      </c>
      <c r="G4" s="20">
        <f>F4*1.5%</f>
        <v>4530000</v>
      </c>
      <c r="H4" s="20">
        <f>G4*10%</f>
        <v>453000</v>
      </c>
    </row>
    <row r="5" spans="6:8" x14ac:dyDescent="0.25">
      <c r="F5" s="21">
        <v>270000000</v>
      </c>
      <c r="G5" s="20">
        <f>F5*3%</f>
        <v>8100000</v>
      </c>
      <c r="H5" s="20">
        <f t="shared" ref="H5:H9" si="0">G5*10%</f>
        <v>810000</v>
      </c>
    </row>
    <row r="6" spans="6:8" x14ac:dyDescent="0.25">
      <c r="F6" s="22">
        <v>340000000</v>
      </c>
      <c r="G6" s="20">
        <f t="shared" ref="G6:G8" si="1">F6*3%</f>
        <v>10200000</v>
      </c>
      <c r="H6" s="20">
        <f t="shared" si="0"/>
        <v>1020000</v>
      </c>
    </row>
    <row r="7" spans="6:8" x14ac:dyDescent="0.25">
      <c r="F7" s="22">
        <v>410000000</v>
      </c>
      <c r="G7" s="20">
        <f t="shared" si="1"/>
        <v>12300000</v>
      </c>
      <c r="H7" s="20">
        <f t="shared" si="0"/>
        <v>1230000</v>
      </c>
    </row>
    <row r="8" spans="6:8" x14ac:dyDescent="0.25">
      <c r="F8" s="21">
        <v>280000000</v>
      </c>
      <c r="G8" s="20">
        <f t="shared" si="1"/>
        <v>8400000</v>
      </c>
      <c r="H8" s="20">
        <f t="shared" si="0"/>
        <v>840000</v>
      </c>
    </row>
    <row r="9" spans="6:8" x14ac:dyDescent="0.25">
      <c r="F9" s="21">
        <v>180000000</v>
      </c>
      <c r="G9" s="20">
        <f>F9*1.5%</f>
        <v>2700000</v>
      </c>
      <c r="H9" s="20">
        <f t="shared" si="0"/>
        <v>270000</v>
      </c>
    </row>
    <row r="10" spans="6:8" x14ac:dyDescent="0.25">
      <c r="H10" s="20">
        <f>SUM(H4:H9)</f>
        <v>4623000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44611F-F226-4006-A05B-740E53439D9C}">
  <dimension ref="F5:H8"/>
  <sheetViews>
    <sheetView workbookViewId="0">
      <selection activeCell="C16" sqref="C16"/>
    </sheetView>
  </sheetViews>
  <sheetFormatPr baseColWidth="10" defaultRowHeight="15" x14ac:dyDescent="0.25"/>
  <cols>
    <col min="6" max="7" width="14.5703125" bestFit="1" customWidth="1"/>
  </cols>
  <sheetData>
    <row r="5" spans="6:8" x14ac:dyDescent="0.25">
      <c r="F5" s="52" t="s">
        <v>53</v>
      </c>
      <c r="G5" s="52"/>
      <c r="H5" s="52"/>
    </row>
    <row r="6" spans="6:8" x14ac:dyDescent="0.25">
      <c r="F6" s="51" t="s">
        <v>56</v>
      </c>
      <c r="G6" s="51"/>
      <c r="H6" s="10" t="s">
        <v>54</v>
      </c>
    </row>
    <row r="7" spans="6:8" x14ac:dyDescent="0.25">
      <c r="F7" s="11">
        <v>0</v>
      </c>
      <c r="G7" s="11">
        <v>2299999</v>
      </c>
      <c r="H7" s="10">
        <v>0.5</v>
      </c>
    </row>
    <row r="8" spans="6:8" x14ac:dyDescent="0.25">
      <c r="F8" s="11">
        <v>2300000</v>
      </c>
      <c r="G8" s="11" t="s">
        <v>55</v>
      </c>
      <c r="H8" s="10">
        <v>0.9</v>
      </c>
    </row>
  </sheetData>
  <mergeCells count="2">
    <mergeCell ref="F6:G6"/>
    <mergeCell ref="F5:H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AC21F4-98EF-43B5-899E-318F2103CE43}">
  <dimension ref="A1:I13"/>
  <sheetViews>
    <sheetView workbookViewId="0">
      <selection activeCell="I8" sqref="I8"/>
    </sheetView>
  </sheetViews>
  <sheetFormatPr baseColWidth="10" defaultRowHeight="15" x14ac:dyDescent="0.25"/>
  <cols>
    <col min="2" max="2" width="14.140625" bestFit="1" customWidth="1"/>
    <col min="3" max="3" width="20.85546875" bestFit="1" customWidth="1"/>
  </cols>
  <sheetData>
    <row r="1" spans="1:9" x14ac:dyDescent="0.25">
      <c r="A1" t="s">
        <v>5</v>
      </c>
      <c r="B1" t="s">
        <v>9</v>
      </c>
      <c r="C1" t="s">
        <v>6</v>
      </c>
      <c r="D1" t="s">
        <v>7</v>
      </c>
      <c r="E1" t="s">
        <v>8</v>
      </c>
      <c r="F1" t="s">
        <v>0</v>
      </c>
      <c r="G1" t="s">
        <v>2</v>
      </c>
      <c r="H1" t="s">
        <v>1</v>
      </c>
      <c r="I1" t="s">
        <v>37</v>
      </c>
    </row>
    <row r="2" spans="1:9" x14ac:dyDescent="0.25">
      <c r="A2" t="s">
        <v>10</v>
      </c>
      <c r="B2" t="s">
        <v>22</v>
      </c>
      <c r="C2" t="s">
        <v>30</v>
      </c>
      <c r="I2" t="s">
        <v>40</v>
      </c>
    </row>
    <row r="3" spans="1:9" x14ac:dyDescent="0.25">
      <c r="A3" t="s">
        <v>11</v>
      </c>
      <c r="B3" t="s">
        <v>23</v>
      </c>
      <c r="C3" t="s">
        <v>31</v>
      </c>
      <c r="I3" t="s">
        <v>41</v>
      </c>
    </row>
    <row r="4" spans="1:9" x14ac:dyDescent="0.25">
      <c r="A4" t="s">
        <v>12</v>
      </c>
      <c r="B4" t="s">
        <v>24</v>
      </c>
      <c r="C4" t="s">
        <v>32</v>
      </c>
      <c r="I4" t="s">
        <v>42</v>
      </c>
    </row>
    <row r="5" spans="1:9" x14ac:dyDescent="0.25">
      <c r="A5" t="s">
        <v>13</v>
      </c>
      <c r="B5" t="s">
        <v>25</v>
      </c>
      <c r="C5" t="s">
        <v>33</v>
      </c>
      <c r="I5" t="s">
        <v>43</v>
      </c>
    </row>
    <row r="6" spans="1:9" x14ac:dyDescent="0.25">
      <c r="A6" t="s">
        <v>14</v>
      </c>
      <c r="B6" t="s">
        <v>26</v>
      </c>
      <c r="C6" t="s">
        <v>34</v>
      </c>
      <c r="I6" t="s">
        <v>44</v>
      </c>
    </row>
    <row r="7" spans="1:9" x14ac:dyDescent="0.25">
      <c r="A7" t="s">
        <v>15</v>
      </c>
      <c r="B7" t="s">
        <v>27</v>
      </c>
      <c r="C7" t="s">
        <v>35</v>
      </c>
      <c r="I7" t="s">
        <v>47</v>
      </c>
    </row>
    <row r="8" spans="1:9" x14ac:dyDescent="0.25">
      <c r="A8" t="s">
        <v>16</v>
      </c>
      <c r="B8" t="s">
        <v>28</v>
      </c>
      <c r="I8" t="s">
        <v>45</v>
      </c>
    </row>
    <row r="9" spans="1:9" x14ac:dyDescent="0.25">
      <c r="A9" t="s">
        <v>17</v>
      </c>
      <c r="B9" t="s">
        <v>29</v>
      </c>
      <c r="I9" t="s">
        <v>46</v>
      </c>
    </row>
    <row r="10" spans="1:9" x14ac:dyDescent="0.25">
      <c r="A10" t="s">
        <v>18</v>
      </c>
    </row>
    <row r="11" spans="1:9" x14ac:dyDescent="0.25">
      <c r="A11" t="s">
        <v>19</v>
      </c>
    </row>
    <row r="12" spans="1:9" x14ac:dyDescent="0.25">
      <c r="A12" t="s">
        <v>20</v>
      </c>
    </row>
    <row r="13" spans="1:9" x14ac:dyDescent="0.25">
      <c r="A13" t="s">
        <v>21</v>
      </c>
    </row>
  </sheetData>
  <phoneticPr fontId="2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4" ma:contentTypeDescription="Crear nuevo documento." ma:contentTypeScope="" ma:versionID="469885c941582009a1d13a4fd9d32ff7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28e88dbba0bfaceb74c7505329a7d134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ACAF879-4D31-462D-9807-300514162D89}"/>
</file>

<file path=customXml/itemProps2.xml><?xml version="1.0" encoding="utf-8"?>
<ds:datastoreItem xmlns:ds="http://schemas.openxmlformats.org/officeDocument/2006/customXml" ds:itemID="{F5685392-D1F2-4B90-9B97-9976074148D6}"/>
</file>

<file path=customXml/itemProps3.xml><?xml version="1.0" encoding="utf-8"?>
<ds:datastoreItem xmlns:ds="http://schemas.openxmlformats.org/officeDocument/2006/customXml" ds:itemID="{783E8491-BA55-4861-8DF4-7DFFFA5A36A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CALI SUR </vt:lpstr>
      <vt:lpstr>Hoja2</vt:lpstr>
      <vt:lpstr>ESCALA MOSTRADORES</vt:lpstr>
      <vt:lpstr>Lista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Jessica Paola Sandoval Poveda</dc:creator>
  <cp:lastModifiedBy>Johanna Patricia Quiñones Grajales</cp:lastModifiedBy>
  <dcterms:created xsi:type="dcterms:W3CDTF">2024-01-16T15:06:49Z</dcterms:created>
  <dcterms:modified xsi:type="dcterms:W3CDTF">2026-02-02T17:20:05Z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