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angel_pantoja_spagrupoinmobiliario_com/Documents/Escritorio/ACTIVIDADES ASISTENTE ADMINISTRATIVA/Caja Menor/"/>
    </mc:Choice>
  </mc:AlternateContent>
  <xr:revisionPtr revIDLastSave="91" documentId="8_{4A4437D5-62D2-451E-AA2D-D82EE644E3CD}" xr6:coauthVersionLast="47" xr6:coauthVersionMax="47" xr10:uidLastSave="{CBAFAE33-3CBC-4C72-B3F8-11659666F225}"/>
  <bookViews>
    <workbookView xWindow="-110" yWindow="-110" windowWidth="19420" windowHeight="10300" firstSheet="22" activeTab="22" xr2:uid="{314E1331-9A71-4505-9B7A-00D1E3C5F66C}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Hoja6" sheetId="6" state="hidden" r:id="rId6"/>
    <sheet name="Hoja7" sheetId="7" state="hidden" r:id="rId7"/>
    <sheet name="Hoja8" sheetId="8" state="hidden" r:id="rId8"/>
    <sheet name="Hoja9" sheetId="9" state="hidden" r:id="rId9"/>
    <sheet name="Hoja10" sheetId="10" state="hidden" r:id="rId10"/>
    <sheet name="Hoja11" sheetId="11" state="hidden" r:id="rId11"/>
    <sheet name="Hoja12" sheetId="12" state="hidden" r:id="rId12"/>
    <sheet name="Hoja13" sheetId="13" state="hidden" r:id="rId13"/>
    <sheet name="Hoja14" sheetId="14" state="hidden" r:id="rId14"/>
    <sheet name="Hoja16" sheetId="16" state="hidden" r:id="rId15"/>
    <sheet name="Hoja17" sheetId="17" state="hidden" r:id="rId16"/>
    <sheet name="Hoja18" sheetId="18" state="hidden" r:id="rId17"/>
    <sheet name="Hoja15" sheetId="15" state="hidden" r:id="rId18"/>
    <sheet name="Hoja19" sheetId="19" state="hidden" r:id="rId19"/>
    <sheet name="Hoja20" sheetId="20" state="hidden" r:id="rId20"/>
    <sheet name="Hoja21" sheetId="21" state="hidden" r:id="rId21"/>
    <sheet name="Hoja22" sheetId="22" state="hidden" r:id="rId22"/>
    <sheet name="20Dic24" sheetId="23" r:id="rId2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23" l="1"/>
  <c r="H17" i="23"/>
  <c r="H16" i="23"/>
  <c r="F15" i="23"/>
  <c r="H15" i="23"/>
  <c r="H11" i="23"/>
  <c r="H12" i="23"/>
  <c r="H13" i="23"/>
  <c r="H14" i="23"/>
  <c r="H31" i="23"/>
  <c r="H10" i="23"/>
  <c r="H18" i="22"/>
  <c r="H17" i="22"/>
  <c r="H16" i="22"/>
  <c r="H15" i="22"/>
  <c r="H14" i="22"/>
  <c r="H13" i="22"/>
  <c r="H12" i="22"/>
  <c r="H11" i="22"/>
  <c r="H10" i="22"/>
  <c r="H9" i="22"/>
  <c r="H23" i="21"/>
  <c r="H18" i="21"/>
  <c r="H17" i="21"/>
  <c r="H16" i="21"/>
  <c r="H15" i="21"/>
  <c r="H14" i="21"/>
  <c r="H22" i="21"/>
  <c r="H21" i="21"/>
  <c r="H20" i="21"/>
  <c r="H19" i="21"/>
  <c r="H13" i="21"/>
  <c r="H12" i="21"/>
  <c r="H11" i="21"/>
  <c r="H10" i="21"/>
  <c r="H9" i="21"/>
  <c r="H20" i="20"/>
  <c r="H32" i="23" l="1"/>
  <c r="H34" i="23" s="1"/>
  <c r="H20" i="22"/>
  <c r="H25" i="21"/>
  <c r="H17" i="20"/>
  <c r="H16" i="20"/>
  <c r="H15" i="20"/>
  <c r="H14" i="20"/>
  <c r="H13" i="20"/>
  <c r="H12" i="20"/>
  <c r="H11" i="20"/>
  <c r="H10" i="20"/>
  <c r="H9" i="20"/>
  <c r="H8" i="20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26" i="18"/>
  <c r="G9" i="18"/>
  <c r="H34" i="18"/>
  <c r="H33" i="18"/>
  <c r="H32" i="18"/>
  <c r="H31" i="18"/>
  <c r="H30" i="18"/>
  <c r="H29" i="18"/>
  <c r="H28" i="18"/>
  <c r="H27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35" i="18" s="1"/>
  <c r="H8" i="18"/>
  <c r="H36" i="17"/>
  <c r="H35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18" i="20" l="1"/>
  <c r="H35" i="19"/>
  <c r="H37" i="19" s="1"/>
  <c r="H8" i="17"/>
  <c r="I24" i="16"/>
  <c r="I23" i="16"/>
  <c r="I22" i="16"/>
  <c r="I28" i="16"/>
  <c r="I27" i="16"/>
  <c r="I26" i="16"/>
  <c r="I25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H12" i="15"/>
  <c r="H11" i="15"/>
  <c r="H10" i="15"/>
  <c r="H9" i="15"/>
  <c r="H8" i="15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9" i="14"/>
  <c r="H28" i="13"/>
  <c r="H17" i="13"/>
  <c r="H13" i="13"/>
  <c r="H14" i="13"/>
  <c r="H11" i="13"/>
  <c r="H12" i="13"/>
  <c r="H15" i="13"/>
  <c r="H16" i="13"/>
  <c r="H18" i="13"/>
  <c r="H19" i="13"/>
  <c r="H20" i="13"/>
  <c r="H21" i="13"/>
  <c r="H22" i="13"/>
  <c r="H23" i="13"/>
  <c r="H24" i="13"/>
  <c r="H25" i="13"/>
  <c r="H26" i="13"/>
  <c r="H10" i="13"/>
  <c r="H27" i="13"/>
  <c r="J28" i="12"/>
  <c r="H26" i="12"/>
  <c r="H20" i="12"/>
  <c r="H10" i="12"/>
  <c r="H11" i="12"/>
  <c r="H12" i="12"/>
  <c r="H13" i="12"/>
  <c r="H14" i="12"/>
  <c r="H15" i="12"/>
  <c r="H16" i="12"/>
  <c r="H17" i="12"/>
  <c r="H18" i="12"/>
  <c r="H19" i="12"/>
  <c r="H21" i="12"/>
  <c r="H22" i="12"/>
  <c r="H23" i="12"/>
  <c r="H24" i="12"/>
  <c r="H25" i="12"/>
  <c r="H30" i="12"/>
  <c r="H9" i="12"/>
  <c r="H23" i="11"/>
  <c r="F21" i="11"/>
  <c r="H16" i="11"/>
  <c r="H17" i="11"/>
  <c r="H15" i="11"/>
  <c r="H10" i="11"/>
  <c r="H11" i="11"/>
  <c r="H12" i="11"/>
  <c r="H13" i="11"/>
  <c r="H14" i="11"/>
  <c r="H18" i="11"/>
  <c r="H19" i="11"/>
  <c r="H20" i="11"/>
  <c r="H21" i="11"/>
  <c r="H22" i="11"/>
  <c r="H9" i="11"/>
  <c r="B20" i="10"/>
  <c r="I17" i="10"/>
  <c r="I19" i="10"/>
  <c r="H16" i="10"/>
  <c r="H17" i="10"/>
  <c r="H12" i="10"/>
  <c r="H8" i="10"/>
  <c r="H9" i="10"/>
  <c r="H10" i="10"/>
  <c r="H11" i="10"/>
  <c r="H13" i="10"/>
  <c r="H14" i="10"/>
  <c r="H15" i="10"/>
  <c r="H7" i="10"/>
  <c r="C40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8" i="9"/>
  <c r="J22" i="8"/>
  <c r="H8" i="8"/>
  <c r="H9" i="8"/>
  <c r="H21" i="8"/>
  <c r="H10" i="8"/>
  <c r="H11" i="8"/>
  <c r="H12" i="8"/>
  <c r="H13" i="8"/>
  <c r="H14" i="8"/>
  <c r="H15" i="8"/>
  <c r="H16" i="8"/>
  <c r="H17" i="8"/>
  <c r="H18" i="8"/>
  <c r="H19" i="8"/>
  <c r="H20" i="8"/>
  <c r="H7" i="8"/>
  <c r="I8" i="7"/>
  <c r="I7" i="7"/>
  <c r="I6" i="7"/>
  <c r="I5" i="7"/>
  <c r="H28" i="12"/>
  <c r="H31" i="12"/>
  <c r="H25" i="11"/>
  <c r="H19" i="10"/>
  <c r="J19" i="10"/>
  <c r="H25" i="9"/>
  <c r="H24" i="8"/>
  <c r="H23" i="8"/>
  <c r="I9" i="7"/>
  <c r="I11" i="7"/>
  <c r="H22" i="6"/>
  <c r="H19" i="6"/>
  <c r="H20" i="6"/>
  <c r="H18" i="6"/>
  <c r="H8" i="6"/>
  <c r="H21" i="6"/>
  <c r="H17" i="6"/>
  <c r="H16" i="6"/>
  <c r="H15" i="6"/>
  <c r="H14" i="6"/>
  <c r="H13" i="6"/>
  <c r="H12" i="6"/>
  <c r="H11" i="6"/>
  <c r="H10" i="6"/>
  <c r="H9" i="6"/>
  <c r="H25" i="5"/>
  <c r="H26" i="5"/>
  <c r="H27" i="5"/>
  <c r="H28" i="5"/>
  <c r="H29" i="5"/>
  <c r="H30" i="5"/>
  <c r="H24" i="5"/>
  <c r="H17" i="5"/>
  <c r="H18" i="5"/>
  <c r="H19" i="5"/>
  <c r="H20" i="5"/>
  <c r="H21" i="5"/>
  <c r="H22" i="5"/>
  <c r="H23" i="5"/>
  <c r="H16" i="5"/>
  <c r="H15" i="5"/>
  <c r="H14" i="5"/>
  <c r="H13" i="5"/>
  <c r="H12" i="5"/>
  <c r="H11" i="5"/>
  <c r="H10" i="5"/>
  <c r="H9" i="5"/>
  <c r="H8" i="5"/>
  <c r="H10" i="4"/>
  <c r="H11" i="4"/>
  <c r="H12" i="4"/>
  <c r="H13" i="4"/>
  <c r="H14" i="4"/>
  <c r="H15" i="4"/>
  <c r="H16" i="4"/>
  <c r="H17" i="4"/>
  <c r="H18" i="4"/>
  <c r="H19" i="4"/>
  <c r="H20" i="4"/>
  <c r="H21" i="4"/>
  <c r="H9" i="4"/>
  <c r="H24" i="3"/>
  <c r="G15" i="3"/>
  <c r="H15" i="3"/>
  <c r="H26" i="3"/>
  <c r="H25" i="3"/>
  <c r="H23" i="3"/>
  <c r="H22" i="3"/>
  <c r="H21" i="3"/>
  <c r="H20" i="3"/>
  <c r="H19" i="3"/>
  <c r="H18" i="3"/>
  <c r="H17" i="3"/>
  <c r="H16" i="3"/>
  <c r="H14" i="3"/>
  <c r="H13" i="3"/>
  <c r="H12" i="3"/>
  <c r="H11" i="3"/>
  <c r="H10" i="3"/>
  <c r="H9" i="3"/>
  <c r="H27" i="3"/>
  <c r="H45" i="2"/>
  <c r="H39" i="2"/>
  <c r="H40" i="2"/>
  <c r="H41" i="2"/>
  <c r="H42" i="2"/>
  <c r="H43" i="2"/>
  <c r="H36" i="2"/>
  <c r="H37" i="2"/>
  <c r="H38" i="2"/>
  <c r="H35" i="2"/>
  <c r="H34" i="2"/>
  <c r="H28" i="2"/>
  <c r="H29" i="2"/>
  <c r="H30" i="2"/>
  <c r="H31" i="2"/>
  <c r="H32" i="2"/>
  <c r="H33" i="2"/>
  <c r="H44" i="2"/>
  <c r="H26" i="2"/>
  <c r="H27" i="2"/>
  <c r="H25" i="2"/>
  <c r="H24" i="2"/>
  <c r="H18" i="2"/>
  <c r="H23" i="2"/>
  <c r="H22" i="2"/>
  <c r="H21" i="2"/>
  <c r="H20" i="2"/>
  <c r="H19" i="2"/>
  <c r="H17" i="2"/>
  <c r="H16" i="2"/>
  <c r="H15" i="2"/>
  <c r="H14" i="2"/>
  <c r="H13" i="2"/>
  <c r="H12" i="2"/>
  <c r="H11" i="2"/>
  <c r="H10" i="2"/>
  <c r="H9" i="2"/>
  <c r="H33" i="1"/>
  <c r="H32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5" i="1"/>
  <c r="H9" i="1"/>
  <c r="I12" i="7"/>
  <c r="H25" i="6"/>
  <c r="H31" i="5"/>
  <c r="H34" i="5"/>
  <c r="H22" i="4"/>
  <c r="H30" i="3"/>
  <c r="H48" i="2"/>
  <c r="H36" i="1"/>
  <c r="H38" i="1"/>
  <c r="H24" i="6"/>
  <c r="H33" i="5"/>
  <c r="H25" i="4"/>
  <c r="H24" i="4"/>
  <c r="H29" i="3"/>
  <c r="H47" i="2"/>
  <c r="H39" i="1"/>
  <c r="H27" i="9"/>
  <c r="H28" i="9"/>
  <c r="H38" i="17" l="1"/>
  <c r="I29" i="16"/>
  <c r="I31" i="16" s="1"/>
  <c r="H13" i="15"/>
  <c r="H15" i="15" s="1"/>
  <c r="H26" i="14"/>
  <c r="H28" i="14" s="1"/>
  <c r="H30" i="13"/>
  <c r="H37" i="18"/>
</calcChain>
</file>

<file path=xl/sharedStrings.xml><?xml version="1.0" encoding="utf-8"?>
<sst xmlns="http://schemas.openxmlformats.org/spreadsheetml/2006/main" count="1187" uniqueCount="451">
  <si>
    <t>Santiago de cali, mayo 12  de 2022</t>
  </si>
  <si>
    <t xml:space="preserve">RESPONSABLE </t>
  </si>
  <si>
    <t>Diana Vanessa Murillo Muñoz</t>
  </si>
  <si>
    <t>CEDULA</t>
  </si>
  <si>
    <t>SUCURSAL</t>
  </si>
  <si>
    <t>Sede Principal cali</t>
  </si>
  <si>
    <t>C.C/NIT</t>
  </si>
  <si>
    <t>BENEFICIARIO</t>
  </si>
  <si>
    <t>CANT</t>
  </si>
  <si>
    <t>CONCEPTO</t>
  </si>
  <si>
    <t>VALOR</t>
  </si>
  <si>
    <t>IVA</t>
  </si>
  <si>
    <t>TOTAL</t>
  </si>
  <si>
    <t xml:space="preserve"> TECNOLOGIA INFORMATICA Y COMUNICACIONES</t>
  </si>
  <si>
    <t>COMPRA DE MOUSE</t>
  </si>
  <si>
    <t xml:space="preserve">AMBIENTES Y JARDINES HIM </t>
  </si>
  <si>
    <t>PLATA SALA DE ESPERA</t>
  </si>
  <si>
    <t>66966743-1</t>
  </si>
  <si>
    <t>ANA JAZMIN SALAZAR  OCHOA</t>
  </si>
  <si>
    <t>IMPLENTOS OFICINA</t>
  </si>
  <si>
    <t>815003563-5</t>
  </si>
  <si>
    <t xml:space="preserve">ALAS DE COLOMBIA </t>
  </si>
  <si>
    <t>MARIPOSA FALLECIMIENTO PERSONA COMERCIAL</t>
  </si>
  <si>
    <t>MILTON LEANDRO FAJARDO</t>
  </si>
  <si>
    <t>RAMO FUNEBRE</t>
  </si>
  <si>
    <t>DIANA MURILLO</t>
  </si>
  <si>
    <t>TRANSPORTE COMP0UTADOR</t>
  </si>
  <si>
    <t>KAREN PARRA</t>
  </si>
  <si>
    <t>TRANSPORTE COMPUTADOR</t>
  </si>
  <si>
    <t>OLMEDO POTES</t>
  </si>
  <si>
    <t>TRANPORTE ENVIO COMPUTADOR-SILLAS</t>
  </si>
  <si>
    <t>COMPRA DE AGUA RECEPCION</t>
  </si>
  <si>
    <t>890107487-3</t>
  </si>
  <si>
    <t>OLIMPICA</t>
  </si>
  <si>
    <t>IMPLEMENTOS ASEO</t>
  </si>
  <si>
    <t>PILAS</t>
  </si>
  <si>
    <t>890316242- 2</t>
  </si>
  <si>
    <t>DEGANADO</t>
  </si>
  <si>
    <t>ALIMENTO ELSA</t>
  </si>
  <si>
    <t>900062917-9</t>
  </si>
  <si>
    <t>SERVICIO POSTALES</t>
  </si>
  <si>
    <t>ENVIO CORRESPONENCIA</t>
  </si>
  <si>
    <t>SERVIENTREGA</t>
  </si>
  <si>
    <t>800185306-4</t>
  </si>
  <si>
    <t>COLVANES SAS</t>
  </si>
  <si>
    <t>JULIO CESAR OROZCO</t>
  </si>
  <si>
    <t>SOPORTE DE NEVERA DE AGUA</t>
  </si>
  <si>
    <t>SANDRA PATRICIA HIDALGO</t>
  </si>
  <si>
    <t>LAVADO DE SILLAS</t>
  </si>
  <si>
    <t>TOTAL GASTOS</t>
  </si>
  <si>
    <t>TOTAL FONDOS</t>
  </si>
  <si>
    <t>TOTAL CAJA</t>
  </si>
  <si>
    <t>Porcentaje de gastos</t>
  </si>
  <si>
    <t>Santiago de cali, julio 14  de 2022</t>
  </si>
  <si>
    <t>LILIA PARRA</t>
  </si>
  <si>
    <t>PAGO TRANSPORTE COMPUTADOR YELITZA MALAVER</t>
  </si>
  <si>
    <t>DIANA VANESSA MURILLO</t>
  </si>
  <si>
    <t xml:space="preserve">TRANSPORTE </t>
  </si>
  <si>
    <t>YELITZA MALAVER</t>
  </si>
  <si>
    <t>BONO INCAPACIDAD</t>
  </si>
  <si>
    <t>YONATHAN DOMINGUEZ</t>
  </si>
  <si>
    <t>TRANPORTE EQUIPO MARIA SALZZAR BGA</t>
  </si>
  <si>
    <t>TRANSPORTE RECOGER EQUIPO</t>
  </si>
  <si>
    <t>MAYELI MERA</t>
  </si>
  <si>
    <t>TRANSPORTE EQUIPO COMPUTO</t>
  </si>
  <si>
    <t>LORENA PINCHAO</t>
  </si>
  <si>
    <t>TRASNPORTE EQUIPO DE COMPUTO</t>
  </si>
  <si>
    <t>900082917-9</t>
  </si>
  <si>
    <t>SERVICIOS POSTALES NACIONALES</t>
  </si>
  <si>
    <t xml:space="preserve">ENVIO CORRESPONDECIA </t>
  </si>
  <si>
    <t>890308111-2</t>
  </si>
  <si>
    <t>EL MOLINO</t>
  </si>
  <si>
    <t>COMPRA REFRIGERIO</t>
  </si>
  <si>
    <t>OLIMPICA SA</t>
  </si>
  <si>
    <t>FILTROS PARA CAFÉ</t>
  </si>
  <si>
    <t>AZUCAR</t>
  </si>
  <si>
    <t>CAFETERIA</t>
  </si>
  <si>
    <t>ALIMENTO GATO</t>
  </si>
  <si>
    <t>16915327-9</t>
  </si>
  <si>
    <t>ROISON NARANJO</t>
  </si>
  <si>
    <t>REPUESTO NEVERA PISO 2 NORTE</t>
  </si>
  <si>
    <t>901227379-1</t>
  </si>
  <si>
    <t>LAVADORA Y REFRIGURACION DE VALLE</t>
  </si>
  <si>
    <t>900631677-8</t>
  </si>
  <si>
    <t>ST COMPUTADORES</t>
  </si>
  <si>
    <t xml:space="preserve">REVISION EQUIPO </t>
  </si>
  <si>
    <t>800185306-5</t>
  </si>
  <si>
    <t>890905080-3</t>
  </si>
  <si>
    <t>CAMARA DE COMERCIO MEDELLIN</t>
  </si>
  <si>
    <t>CERTIFICADO</t>
  </si>
  <si>
    <t>MAYRA ALEJANDRA LOZANO</t>
  </si>
  <si>
    <t>BOMBONES DE CHOCOLATE ENTREGA AUX EDUCATIVO</t>
  </si>
  <si>
    <t>901149951-9</t>
  </si>
  <si>
    <t>TECNOLOGIA INFORMATICA Y COMUNICACIONES</t>
  </si>
  <si>
    <t>MOUSE LIZ GUZMAN</t>
  </si>
  <si>
    <t>TECLADO VANESSA SALINAS CONTACT MANIZALES</t>
  </si>
  <si>
    <t>VASOS DESECHABLES RECEPCION</t>
  </si>
  <si>
    <t>16943960-0</t>
  </si>
  <si>
    <t>JUAN CARLOS GIRALDO</t>
  </si>
  <si>
    <t>AMARRAS ARREGLO POLISOMBRA</t>
  </si>
  <si>
    <t>CINTA DE ENMASCARAR</t>
  </si>
  <si>
    <t>1130599171-5</t>
  </si>
  <si>
    <t>CARLOS A SAPUY</t>
  </si>
  <si>
    <t>COMPRA ARREGLO LLAVES PATIO</t>
  </si>
  <si>
    <t>ENVIO CONTRATO VANESSA SALINAS</t>
  </si>
  <si>
    <t>COMPRA ESPONJAS LAVADO DE PAREDES</t>
  </si>
  <si>
    <t>TAXI LLEVAR COMPUTADOR - SILLA A SERVIENTREGA</t>
  </si>
  <si>
    <t>890323635-2</t>
  </si>
  <si>
    <t>COMERCIO ELECTRONICO</t>
  </si>
  <si>
    <t>LED OFICINA GERENCIA FINANCIERA</t>
  </si>
  <si>
    <t>COMPRA DE MATERA- ABONO</t>
  </si>
  <si>
    <t>890316242-2</t>
  </si>
  <si>
    <t>DEGANADO SAS</t>
  </si>
  <si>
    <t>VELEZ ACOSTA ALEXANDER</t>
  </si>
  <si>
    <t>ARREGLO PUERTA ARCHIVO ACTIVO</t>
  </si>
  <si>
    <t>DIANA MENESES</t>
  </si>
  <si>
    <t>Santiago de cali, agosto 26   de 2022</t>
  </si>
  <si>
    <t>SERVICIOS POSTALES</t>
  </si>
  <si>
    <t>ENVIO CORRESPONDENCIA</t>
  </si>
  <si>
    <t>COMPRA DE CERTIFICADOS</t>
  </si>
  <si>
    <t>860512330-3</t>
  </si>
  <si>
    <t>900276962-1</t>
  </si>
  <si>
    <t>D1 SAS</t>
  </si>
  <si>
    <t>COMIDA ELSA GATA</t>
  </si>
  <si>
    <t>TRANSPORTE CASA- OFICINA</t>
  </si>
  <si>
    <t>LIZ GUZMAN</t>
  </si>
  <si>
    <t>COMPRA DE CRTIFICADO TRADICION INM 8284</t>
  </si>
  <si>
    <t>JACKELINE URBANO</t>
  </si>
  <si>
    <t>COMPRA VENENO PARA LAS HORMIGAS</t>
  </si>
  <si>
    <t>OMAR YEPEZ</t>
  </si>
  <si>
    <t>INSTALACION  DE BIOMENTRICO</t>
  </si>
  <si>
    <t>TUBO LED  GERENCIA</t>
  </si>
  <si>
    <t>JOAN MANUEL CIFUENTES</t>
  </si>
  <si>
    <t>COMPRA CAJA LECTOR DISCOS</t>
  </si>
  <si>
    <t>890100577-6</t>
  </si>
  <si>
    <t>AVIANCA</t>
  </si>
  <si>
    <t>TECNOLOGIA INFORMATICA DE COMUNICACIONES</t>
  </si>
  <si>
    <t>COMPRA ACCESORIOS DE COMPUTO</t>
  </si>
  <si>
    <t>Santiago de cali, Septiembre 29   de 2022</t>
  </si>
  <si>
    <t>ARREGLO CHAPA GABINETE COCINA BIENCO NORTE</t>
  </si>
  <si>
    <t>72139875-8</t>
  </si>
  <si>
    <t>INSTALACION TOMAS ELECTRICOS COCINA</t>
  </si>
  <si>
    <t>EL COMERCIO ELECTRONICO</t>
  </si>
  <si>
    <t>COMPRA DE TOMAS ELECTRICOS</t>
  </si>
  <si>
    <t>ENVIO COMPUTADOR CASA OFICINA</t>
  </si>
  <si>
    <t>86051233O</t>
  </si>
  <si>
    <t>ENVIO COMPUTADOR OFICINA- OFICINA</t>
  </si>
  <si>
    <t>DEGANDO SAS</t>
  </si>
  <si>
    <t>MARIA DEL ROSARIO VARGAS</t>
  </si>
  <si>
    <t>APOSTILLADO</t>
  </si>
  <si>
    <t>ALEJANDRO MUÑOZ</t>
  </si>
  <si>
    <t>TRANSPORTE   MARIA DEL ROSARIO VARGAS</t>
  </si>
  <si>
    <t>TRANSPORTE   JHON URIBE</t>
  </si>
  <si>
    <t>TRANSPORTE EQUIPO JULIANA CERON</t>
  </si>
  <si>
    <t>Fajardo Sanchez Carolina Andrea</t>
  </si>
  <si>
    <t>TRANSPORTE DE CASA -BIENCO</t>
  </si>
  <si>
    <t>Santiago de cali, noviembre 26   de 2022</t>
  </si>
  <si>
    <t>ANA JASMIN SALAZAR</t>
  </si>
  <si>
    <t>COMPRA LAMPARA TECNOLOGIA</t>
  </si>
  <si>
    <t>ARRRGLOS VARIOS NORTE - SUR</t>
  </si>
  <si>
    <t>ARREGLO CAMARAS SEDE SUR</t>
  </si>
  <si>
    <t>890301884-5</t>
  </si>
  <si>
    <t>COLOMBINA SA</t>
  </si>
  <si>
    <t>COMPRAS DULCES HALLOWEEN</t>
  </si>
  <si>
    <t>800251569-7</t>
  </si>
  <si>
    <t xml:space="preserve">INTER RAPIDISIMO </t>
  </si>
  <si>
    <t>ENVIO CONTRATO LABORAL</t>
  </si>
  <si>
    <t>ENVIO COMPUTADOR</t>
  </si>
  <si>
    <t>ENVIO SILLA</t>
  </si>
  <si>
    <t>TRANSPORTE NEVERA  NORTE - SUR</t>
  </si>
  <si>
    <t>CAROLINA FAJARDO</t>
  </si>
  <si>
    <t>800004599-1</t>
  </si>
  <si>
    <t>COMERCIALIZADORA MARDEN</t>
  </si>
  <si>
    <t>EQUIPO LUZ DARY</t>
  </si>
  <si>
    <t>DOLLARCITY</t>
  </si>
  <si>
    <t>COMPRAS DE PILAS</t>
  </si>
  <si>
    <t>66756512-4</t>
  </si>
  <si>
    <t>MAYORES WIJDH</t>
  </si>
  <si>
    <t>CABLES EQUIPO LUZ DARY</t>
  </si>
  <si>
    <t>JOAN TIGREROS</t>
  </si>
  <si>
    <t>EL COMERCIO ELECTRICO</t>
  </si>
  <si>
    <t>LED PASILLOS BIENCO NORTE</t>
  </si>
  <si>
    <t>YOLANDA FIGUEROA</t>
  </si>
  <si>
    <t>ACCESORIOS FUENTE PESEBRE</t>
  </si>
  <si>
    <t>JHOAN MEJIA</t>
  </si>
  <si>
    <t>34327376-2</t>
  </si>
  <si>
    <t>BRENDA PATRICIA ORTIZ</t>
  </si>
  <si>
    <t>TRANSPORTE ROSARIO VARGAS AEREOPUERTO</t>
  </si>
  <si>
    <t>890399046-0</t>
  </si>
  <si>
    <t>MUNICIPIO JAMUNDI</t>
  </si>
  <si>
    <t>PAGO INMPUESTO</t>
  </si>
  <si>
    <t>Santiago de cali, marzo 02  de 2022</t>
  </si>
  <si>
    <t>REINSTALACION CANALETAS ARCHIVO</t>
  </si>
  <si>
    <t>CAMBIO LUZ RECEPCION - PARQUEADERO NORTE</t>
  </si>
  <si>
    <t>REINSTALACION LAMPARA COMERCIAL</t>
  </si>
  <si>
    <t>REINSTALACION CERRADURA BAÑO SALA JUNTAS PISO 2</t>
  </si>
  <si>
    <t xml:space="preserve">SUPERINTENDENCIA DE NOTARIADO </t>
  </si>
  <si>
    <t xml:space="preserve">COMPRA CERTIFICADO DE TRADICION SPA </t>
  </si>
  <si>
    <t xml:space="preserve">PALACIN Y CIA </t>
  </si>
  <si>
    <t>COMPRA DE DESAYUNO</t>
  </si>
  <si>
    <t>800242106-2</t>
  </si>
  <si>
    <t>SODIMAC COLOMBIA SA</t>
  </si>
  <si>
    <t>BASE MATERA- PINTURA</t>
  </si>
  <si>
    <t>ANDREA SARRIA</t>
  </si>
  <si>
    <t>TRANSPORTE COMPUTADOR DANELA ARROYAVE</t>
  </si>
  <si>
    <t>TRANSPORTE  COMPRAS HOMECENTER</t>
  </si>
  <si>
    <t>LAURA ZULUAGA</t>
  </si>
  <si>
    <t>TRANSPORTE COMPUTADOR    OFIC- CASA</t>
  </si>
  <si>
    <t>TRANSPORTE COMPUTADOR   CASA- OFICINA</t>
  </si>
  <si>
    <t>PAGO AUTENTICACION CONTRATO OFIC BGA</t>
  </si>
  <si>
    <t>VIVAS ROSAS JORGE</t>
  </si>
  <si>
    <t>COMPRA ABONO CALI- NORTE</t>
  </si>
  <si>
    <t xml:space="preserve">COMPRA AMARRAS POLISOMBRA </t>
  </si>
  <si>
    <t>SERVCIOS POSTALES</t>
  </si>
  <si>
    <t>ENVIO NOTIFICACIONES</t>
  </si>
  <si>
    <t>Servicios Postales</t>
  </si>
  <si>
    <t xml:space="preserve"> Envio correspondencia</t>
  </si>
  <si>
    <t>camara de comercio antioquia</t>
  </si>
  <si>
    <t>compra certificado</t>
  </si>
  <si>
    <t>Ana Jazmin Salazar</t>
  </si>
  <si>
    <t>Varios Arreglos locativos</t>
  </si>
  <si>
    <t>Alejandro Muñoz</t>
  </si>
  <si>
    <t>transporte aereopuertos</t>
  </si>
  <si>
    <t>Velez Acosta Alexander</t>
  </si>
  <si>
    <t>Arreglo cajonera llaves sede sur</t>
  </si>
  <si>
    <t>Compra Adaptador</t>
  </si>
  <si>
    <t>D1</t>
  </si>
  <si>
    <t>Comida Elsa</t>
  </si>
  <si>
    <t>Colvanes</t>
  </si>
  <si>
    <t>correspondencia</t>
  </si>
  <si>
    <t>servientrega</t>
  </si>
  <si>
    <t>16602057-1</t>
  </si>
  <si>
    <t>Notaria  once</t>
  </si>
  <si>
    <t>compra  copia escritura</t>
  </si>
  <si>
    <t>Tecnologia informatica</t>
  </si>
  <si>
    <t>Deprisa</t>
  </si>
  <si>
    <t>envio cheques</t>
  </si>
  <si>
    <t>901406964-7</t>
  </si>
  <si>
    <t>TECNICO CIFUENTES SAS</t>
  </si>
  <si>
    <t>SERVICIO DE  INFORMACION</t>
  </si>
  <si>
    <t>VARIOS</t>
  </si>
  <si>
    <t>JAVIER FRANCO SILVA</t>
  </si>
  <si>
    <t>AUTENTICACION DE DOCUMENTOS</t>
  </si>
  <si>
    <t>DESAYUNO MARTIN MONZON</t>
  </si>
  <si>
    <t>TRANSPORTES</t>
  </si>
  <si>
    <t>GINA AZA</t>
  </si>
  <si>
    <t>ALEJANDRO  MUÑOZ</t>
  </si>
  <si>
    <t>TRANSPORTE AEROPUERTO JESSICA SANDOVAL</t>
  </si>
  <si>
    <t>TRANSPORTE COMPRAS</t>
  </si>
  <si>
    <t>1130628395-3</t>
  </si>
  <si>
    <t xml:space="preserve">JYD </t>
  </si>
  <si>
    <t>COMPRA DE COVERTIDOR</t>
  </si>
  <si>
    <t xml:space="preserve">SODIMAC </t>
  </si>
  <si>
    <t>ARREGLO BAÑO SUR</t>
  </si>
  <si>
    <t>TRASPORTE DE RACK CASA 2</t>
  </si>
  <si>
    <t>CAMARA DE COMERCIO DE MEDELLIN</t>
  </si>
  <si>
    <t>MANO INSTALACION TIMER BIENCO SUR</t>
  </si>
  <si>
    <t>JAVIER FRANCISCO SILVA</t>
  </si>
  <si>
    <t>AUTENTICACIONES</t>
  </si>
  <si>
    <t>JACQUELINE URBANO</t>
  </si>
  <si>
    <t>VENENO PARA CUCARACHAS</t>
  </si>
  <si>
    <t>MARY FERNANDA LOPEZ</t>
  </si>
  <si>
    <t>SERVICIO DE ASEO</t>
  </si>
  <si>
    <t>ANDRES FIGUEROA</t>
  </si>
  <si>
    <t>TRANSPORTE COMPUTADOR OFICINA -CASA- OFICNA</t>
  </si>
  <si>
    <t>TECNOLOGIA INFORMATICA</t>
  </si>
  <si>
    <t>MOUSE EDUARDO MORENO</t>
  </si>
  <si>
    <t>LA PAVA</t>
  </si>
  <si>
    <t>SWITH CONTABILIDAD</t>
  </si>
  <si>
    <t>JAVIER FRANCO</t>
  </si>
  <si>
    <t>AUTENTICACION  DOCUMENTO</t>
  </si>
  <si>
    <t>JINETH BAGUI</t>
  </si>
  <si>
    <t>TRANSPORTE EQUIPO</t>
  </si>
  <si>
    <t>TRANPORTES VARIOS</t>
  </si>
  <si>
    <t>SNATIAGO DE CALI OCTUBRE 10 2023</t>
  </si>
  <si>
    <t>PAGO IMPUESTO</t>
  </si>
  <si>
    <t>ADRIAN ZULUAGA</t>
  </si>
  <si>
    <t>COMPRA AGUA DIA DE LOS NIÑOS</t>
  </si>
  <si>
    <t>COMPRA MOUSE GESTORES COMERCIAL SUR</t>
  </si>
  <si>
    <t>CAMILA JARAMILLO</t>
  </si>
  <si>
    <t>efectivo</t>
  </si>
  <si>
    <t>ESCOMBROS</t>
  </si>
  <si>
    <t>TRANSPORTE AEREOPUERTOS</t>
  </si>
  <si>
    <t>DESAYUNO SIMI</t>
  </si>
  <si>
    <t>ADAM FLOR</t>
  </si>
  <si>
    <t>DOMICILIOS</t>
  </si>
  <si>
    <t>COMPRA MANGERA PESEBRE</t>
  </si>
  <si>
    <t>COMPRA ESCOBA</t>
  </si>
  <si>
    <t>COMPRA PEGAMENTO</t>
  </si>
  <si>
    <t>YURI VICTORIA</t>
  </si>
  <si>
    <t>COMPRA DESAYUNO SIMI</t>
  </si>
  <si>
    <t>K RAMIREZ</t>
  </si>
  <si>
    <t>SANTIAGO DE CALI, NOVIEMBRE 23 2023</t>
  </si>
  <si>
    <t>JIMENEZ RODRIGUEZ YOHN JAIME</t>
  </si>
  <si>
    <t>SELLOS</t>
  </si>
  <si>
    <t>ANA JAZMIN SALAZAR OCHOA</t>
  </si>
  <si>
    <t>CAUCHOS</t>
  </si>
  <si>
    <t>860007322-9</t>
  </si>
  <si>
    <t>CAMARA DE COMERCIO BOGOTA</t>
  </si>
  <si>
    <t>COMPRA CERTIFICADO</t>
  </si>
  <si>
    <t xml:space="preserve">TECNOLOGIA INFORMATICA </t>
  </si>
  <si>
    <t>COMPRA MOUSE</t>
  </si>
  <si>
    <t>COMPRA CABLE</t>
  </si>
  <si>
    <t>OMAR YEPES</t>
  </si>
  <si>
    <t>INSTALACION LAMPARAS CASA 2 NORTE</t>
  </si>
  <si>
    <t>TRANSPORTE</t>
  </si>
  <si>
    <t>890900608-9</t>
  </si>
  <si>
    <t>ALMACENES ÉXITO</t>
  </si>
  <si>
    <t>CAMPRA ANCHETA GUARDA</t>
  </si>
  <si>
    <t>COMPRA CAMARA DE COMERCIO</t>
  </si>
  <si>
    <t>SANTIAGO DE CALI,  ENERO 26 2024</t>
  </si>
  <si>
    <t>IMPLEMENTOS LAVADO TECHO COMERDOR</t>
  </si>
  <si>
    <t>IMPLEMENTOS COCINA</t>
  </si>
  <si>
    <t>VASOS RECEPCION</t>
  </si>
  <si>
    <t>ANA JAZMIN SALAZAR</t>
  </si>
  <si>
    <t>COMPRA TORNILLOS ARMADO DE MESAS</t>
  </si>
  <si>
    <t>COMPRA DE TUBO SAC</t>
  </si>
  <si>
    <t>COMPRA DE TUBO RECPECION</t>
  </si>
  <si>
    <t>16460791-9</t>
  </si>
  <si>
    <t>CESAR AUGUSTO GIRALDO</t>
  </si>
  <si>
    <t>RAQUETA ZANCUDOS CONTABILIDAD</t>
  </si>
  <si>
    <t>LUZ VANESSA SANDOVAL</t>
  </si>
  <si>
    <t>VIATICOS ASESOR CARTAGENA</t>
  </si>
  <si>
    <t>MARIA PAULA PEREZ</t>
  </si>
  <si>
    <t>COMPRA MICROFONO MARKETING</t>
  </si>
  <si>
    <t>DOLLY TRUJILLO</t>
  </si>
  <si>
    <t>COMPRA CERA</t>
  </si>
  <si>
    <t>COMPRA RAID</t>
  </si>
  <si>
    <t>SANTIAGO DE CALI,  FEBRERO 05 2024</t>
  </si>
  <si>
    <t>INSTALACION DE BRAZO HIDRAHULICO</t>
  </si>
  <si>
    <t>COMPRA MATERIALES</t>
  </si>
  <si>
    <t>ADAN FLOR</t>
  </si>
  <si>
    <t>ALQUILER DE ANDAMIOS</t>
  </si>
  <si>
    <t>SANTIAGO DE CALI,  marzo 4 2024</t>
  </si>
  <si>
    <t xml:space="preserve">MATERIALES PINTURA SEÑALIZACION </t>
  </si>
  <si>
    <t>COMERCIO ELECTRICO</t>
  </si>
  <si>
    <t>INTERUCTOR ESTUFA SEDE NORTE</t>
  </si>
  <si>
    <t>805016173-6</t>
  </si>
  <si>
    <t>AGRO LA HACIENDA</t>
  </si>
  <si>
    <t xml:space="preserve">COMPRA MOUSE </t>
  </si>
  <si>
    <t>SODIMAC COLOMBIA</t>
  </si>
  <si>
    <t>COMPRA MATERA Y SOPORTE</t>
  </si>
  <si>
    <t xml:space="preserve">TRANSPORTES </t>
  </si>
  <si>
    <t>MILENA LOPEZ</t>
  </si>
  <si>
    <t>ALEXANDRA MURIEL</t>
  </si>
  <si>
    <t>LUIS E. ESPINOSA</t>
  </si>
  <si>
    <t>VENTA DE PINTURA</t>
  </si>
  <si>
    <t>ENVIO NOTIFICACION</t>
  </si>
  <si>
    <t>Omar Yepez</t>
  </si>
  <si>
    <t>compra canaleta</t>
  </si>
  <si>
    <t>9011149951-9</t>
  </si>
  <si>
    <t>Tecnologia  Informatica y Cominicaciones</t>
  </si>
  <si>
    <t>Cable poder</t>
  </si>
  <si>
    <t>Envio correspondencia</t>
  </si>
  <si>
    <t>Camara de Comercio bga</t>
  </si>
  <si>
    <t>1107083598-7</t>
  </si>
  <si>
    <t>Certificado</t>
  </si>
  <si>
    <t>Tienda Verde - Vivero</t>
  </si>
  <si>
    <t>compra de planta</t>
  </si>
  <si>
    <t>Olimpica S.A</t>
  </si>
  <si>
    <t>compra RAID Cucarachas</t>
  </si>
  <si>
    <t>Diana Murillo</t>
  </si>
  <si>
    <t>Transportes</t>
  </si>
  <si>
    <t>Copia Llave baño</t>
  </si>
  <si>
    <t>Bomberos</t>
  </si>
  <si>
    <t>Pago visita certificado sede norte cali</t>
  </si>
  <si>
    <t>materiales para pintura</t>
  </si>
  <si>
    <t>compra de mouse</t>
  </si>
  <si>
    <t>Daniel Rengifo</t>
  </si>
  <si>
    <t>visitas unidades- Gasolina</t>
  </si>
  <si>
    <t>Luis Eduardo Espinoza</t>
  </si>
  <si>
    <t>Compra de puntillas</t>
  </si>
  <si>
    <t>Javier Franco</t>
  </si>
  <si>
    <t>Auntenticaciones</t>
  </si>
  <si>
    <t>Andres Ospina</t>
  </si>
  <si>
    <t>Transporte areopuerto</t>
  </si>
  <si>
    <t>Gasolina visitas unidades</t>
  </si>
  <si>
    <t>Santiago de Cali, Abril 18 2024</t>
  </si>
  <si>
    <t>DANIEL RENGIFO</t>
  </si>
  <si>
    <t>COMPRA DE CERTIFICADO</t>
  </si>
  <si>
    <t>INSUMOS SEDE SUR</t>
  </si>
  <si>
    <t xml:space="preserve">VARIOS </t>
  </si>
  <si>
    <t>CAMARA DE COMERCIL ANTIOQUIA</t>
  </si>
  <si>
    <t>7532772-6</t>
  </si>
  <si>
    <t>JORGE IVAN LOPEZ</t>
  </si>
  <si>
    <t>COMPRA COSTALES - ESCOMBROS</t>
  </si>
  <si>
    <t>IMPLENTOS PARA LLAVE COMEDOR</t>
  </si>
  <si>
    <t>TECNOLOGIA INFORMATICA Y COMINICACIONES</t>
  </si>
  <si>
    <t>MOUSE OLGA ROJAS</t>
  </si>
  <si>
    <t>CAMAR DE COMERCIO ABURRA SUR</t>
  </si>
  <si>
    <t>TRANSPORTE- MATERIAL</t>
  </si>
  <si>
    <t>Santiago de Cali, MAYO 22 2024</t>
  </si>
  <si>
    <t>Santiago de Cali, Junio 14 de 2024</t>
  </si>
  <si>
    <t>COMPRA DE TIMBRES</t>
  </si>
  <si>
    <t>BASES PARA COMPUTADOR</t>
  </si>
  <si>
    <t>29951774-8</t>
  </si>
  <si>
    <t>BERNARDA VALENCIA</t>
  </si>
  <si>
    <t>CAMBIO DE PILA CONTROL ROSARIO VARGAS</t>
  </si>
  <si>
    <t>DUPLICADO DE LLAVES</t>
  </si>
  <si>
    <t>COMPRA DE MATERIALES COMERCIAL</t>
  </si>
  <si>
    <t>ALQUILER DE ANDAMIOS COMERCIAL</t>
  </si>
  <si>
    <t>NATHALIA HERNANDEZ</t>
  </si>
  <si>
    <t>REINTREGRO MAYOR VALOR PAGADO</t>
  </si>
  <si>
    <t>CAROLINA COBO</t>
  </si>
  <si>
    <t>GUARDA ESCOBAS</t>
  </si>
  <si>
    <t>AGROVENTAS SAS</t>
  </si>
  <si>
    <t>COMPRA DE IMPLEMENTOS DE ASEO</t>
  </si>
  <si>
    <t>SALAMANCA CELIS</t>
  </si>
  <si>
    <t>LAVADO DE 2 TANDEM  RECEPCION</t>
  </si>
  <si>
    <t>COMPRAS VARIAS</t>
  </si>
  <si>
    <t>JHOAN CAICEDO</t>
  </si>
  <si>
    <t>Santiago de Cali, Julio 08 de 2024</t>
  </si>
  <si>
    <t>IMPLEMENTOS SEDE CALI NORTE</t>
  </si>
  <si>
    <t>901147181-5</t>
  </si>
  <si>
    <t>DEPRISA</t>
  </si>
  <si>
    <t>ENVIO DE CORRESPONDENCIA</t>
  </si>
  <si>
    <t>CAMARA DE COMERCIO ABURRA SUR</t>
  </si>
  <si>
    <t>CERTFICADO</t>
  </si>
  <si>
    <t>MAURICIO PRADO</t>
  </si>
  <si>
    <t>HORARIO SEDE NORTE</t>
  </si>
  <si>
    <t>SWICH AREA SERVCIO</t>
  </si>
  <si>
    <t>CAMARA DE COMERCIO ANTIOQUIA</t>
  </si>
  <si>
    <t>AGRO HACIENDA SAS</t>
  </si>
  <si>
    <t>Santiago de Cali,  OCTUBRE 04 2024</t>
  </si>
  <si>
    <t>LUIS ORISON ARIAS</t>
  </si>
  <si>
    <t>COMPRA ACCESORIO BAÑO</t>
  </si>
  <si>
    <t>TECNOLOGIA INFORMATOCA Y COMINICADCIONES</t>
  </si>
  <si>
    <t>COMPRA DE IMPLEMENTOS</t>
  </si>
  <si>
    <t>LOGO SPA</t>
  </si>
  <si>
    <t>TRANSPORTE HOMECENTER</t>
  </si>
  <si>
    <t xml:space="preserve">COMPRA DE CERIFICADO JUNTA DE CONTADORES </t>
  </si>
  <si>
    <t>TRANSPOR ENVIO IMPLEMENTOS PAOLA RAMIREZ</t>
  </si>
  <si>
    <t>TRANSPORTE VISITA ADMINISTRACION EDIFICIO</t>
  </si>
  <si>
    <t>AUTENTIOCACION PODER</t>
  </si>
  <si>
    <t>Santiago de Cali,  octubre 1 2024</t>
  </si>
  <si>
    <t>ANILLANDO CALI LTDA</t>
  </si>
  <si>
    <t xml:space="preserve">IMPRESIÓN TARJETAS </t>
  </si>
  <si>
    <t>SANTIAGO DE CALI DICIEMBRE 20 DE 2024</t>
  </si>
  <si>
    <t>LEGALIZACION PRESENTADA POR ANGEL PANTOJA C.C. 94376319</t>
  </si>
  <si>
    <t>FECHA</t>
  </si>
  <si>
    <t>JUAN ESTEBAN RODRIGUEZ</t>
  </si>
  <si>
    <t>KEVIN ALEXIS ZAPATA</t>
  </si>
  <si>
    <t>SANTIAGO LOZANO</t>
  </si>
  <si>
    <t>COMPRA CERTIFICADO CONSTITUCION Y GERENCIA</t>
  </si>
  <si>
    <t>AGRO LA HACIENDA SA</t>
  </si>
  <si>
    <t>COMPRA IMPLEMENTOS MASCOTA</t>
  </si>
  <si>
    <t>CAMARA DE COMERCIO DE PEREIRA</t>
  </si>
  <si>
    <t>COMPRA CERTIFICADO MATRICULA MERCANTIL</t>
  </si>
  <si>
    <t>ANGIE PAOLA MURILLO</t>
  </si>
  <si>
    <t>TRANSPORTE SERVIENTREGA YUMBO</t>
  </si>
  <si>
    <t>Consignación reintregro excedente caja menor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</si>
</sst>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  <numFmt numFmtId="165" formatCode="_-&quot;$&quot;\ * #,##0_-;\-&quot;$&quot;\ * #,##0_-;_-&quot;$&quot;\ * &quot;-&quot;??_-;_-@_-"/>
    <numFmt numFmtId="166" formatCode="&quot;$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"/>
      <family val="2"/>
    </font>
    <font>
      <sz val="12"/>
      <name val="Calibri Light"/>
      <family val="2"/>
      <scheme val="major"/>
    </font>
    <font>
      <sz val="12"/>
      <color rgb="FF212529"/>
      <name val="Calibri Light"/>
      <family val="2"/>
      <scheme val="major"/>
    </font>
    <font>
      <b/>
      <sz val="10"/>
      <name val="Aptos Narrow"/>
      <family val="2"/>
    </font>
    <font>
      <sz val="10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42" fontId="7" fillId="0" borderId="1" xfId="1" applyFont="1" applyBorder="1" applyAlignment="1">
      <alignment horizontal="left"/>
    </xf>
    <xf numFmtId="42" fontId="0" fillId="0" borderId="1" xfId="1" applyFont="1" applyBorder="1"/>
    <xf numFmtId="42" fontId="7" fillId="0" borderId="1" xfId="1" applyFont="1" applyBorder="1"/>
    <xf numFmtId="42" fontId="7" fillId="0" borderId="1" xfId="1" applyFont="1" applyBorder="1" applyAlignment="1"/>
    <xf numFmtId="0" fontId="6" fillId="0" borderId="1" xfId="0" applyFont="1" applyBorder="1" applyAlignment="1">
      <alignment horizontal="right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4" fontId="5" fillId="2" borderId="4" xfId="0" applyNumberFormat="1" applyFont="1" applyFill="1" applyBorder="1" applyAlignment="1">
      <alignment horizontal="center" wrapText="1"/>
    </xf>
    <xf numFmtId="0" fontId="5" fillId="0" borderId="5" xfId="0" applyFont="1" applyBorder="1"/>
    <xf numFmtId="0" fontId="5" fillId="0" borderId="6" xfId="0" applyFont="1" applyBorder="1"/>
    <xf numFmtId="164" fontId="5" fillId="2" borderId="1" xfId="0" applyNumberFormat="1" applyFont="1" applyFill="1" applyBorder="1" applyAlignment="1">
      <alignment horizontal="center" wrapText="1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1" xfId="0" applyFont="1" applyBorder="1"/>
    <xf numFmtId="0" fontId="2" fillId="0" borderId="1" xfId="0" applyFont="1" applyBorder="1"/>
    <xf numFmtId="164" fontId="9" fillId="0" borderId="1" xfId="0" applyNumberFormat="1" applyFont="1" applyBorder="1" applyAlignment="1">
      <alignment horizontal="center"/>
    </xf>
    <xf numFmtId="10" fontId="5" fillId="0" borderId="4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2" fontId="0" fillId="0" borderId="1" xfId="1" applyFont="1" applyBorder="1" applyAlignment="1">
      <alignment horizontal="left"/>
    </xf>
    <xf numFmtId="42" fontId="0" fillId="0" borderId="1" xfId="1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42" fontId="13" fillId="0" borderId="1" xfId="1" applyFont="1" applyBorder="1" applyAlignment="1">
      <alignment horizontal="left"/>
    </xf>
    <xf numFmtId="42" fontId="13" fillId="0" borderId="1" xfId="1" applyFont="1" applyFill="1" applyBorder="1" applyAlignment="1">
      <alignment horizontal="left"/>
    </xf>
    <xf numFmtId="42" fontId="13" fillId="0" borderId="7" xfId="1" applyFont="1" applyFill="1" applyBorder="1" applyAlignment="1">
      <alignment horizontal="left"/>
    </xf>
    <xf numFmtId="0" fontId="15" fillId="0" borderId="1" xfId="0" applyFont="1" applyBorder="1" applyAlignment="1">
      <alignment horizontal="left"/>
    </xf>
    <xf numFmtId="1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1" fontId="15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42" fontId="16" fillId="0" borderId="1" xfId="1" applyFont="1" applyBorder="1" applyAlignment="1">
      <alignment horizontal="left"/>
    </xf>
    <xf numFmtId="164" fontId="0" fillId="0" borderId="0" xfId="0" applyNumberFormat="1"/>
    <xf numFmtId="0" fontId="12" fillId="0" borderId="1" xfId="0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1" fontId="12" fillId="0" borderId="1" xfId="0" applyNumberFormat="1" applyFont="1" applyBorder="1" applyAlignment="1">
      <alignment horizontal="left"/>
    </xf>
    <xf numFmtId="165" fontId="13" fillId="0" borderId="1" xfId="2" applyNumberFormat="1" applyFont="1" applyBorder="1" applyAlignment="1">
      <alignment horizontal="left"/>
    </xf>
    <xf numFmtId="165" fontId="17" fillId="3" borderId="4" xfId="2" applyNumberFormat="1" applyFont="1" applyFill="1" applyBorder="1" applyAlignment="1">
      <alignment horizontal="left" wrapText="1"/>
    </xf>
    <xf numFmtId="165" fontId="5" fillId="0" borderId="5" xfId="2" applyNumberFormat="1" applyFont="1" applyBorder="1" applyAlignment="1">
      <alignment horizontal="left"/>
    </xf>
    <xf numFmtId="165" fontId="5" fillId="0" borderId="6" xfId="2" applyNumberFormat="1" applyFont="1" applyBorder="1" applyAlignment="1">
      <alignment horizontal="left"/>
    </xf>
    <xf numFmtId="165" fontId="5" fillId="2" borderId="1" xfId="2" applyNumberFormat="1" applyFont="1" applyFill="1" applyBorder="1" applyAlignment="1">
      <alignment horizontal="left" wrapText="1"/>
    </xf>
    <xf numFmtId="165" fontId="8" fillId="0" borderId="1" xfId="2" applyNumberFormat="1" applyFont="1" applyBorder="1" applyAlignment="1">
      <alignment horizontal="left"/>
    </xf>
    <xf numFmtId="165" fontId="2" fillId="0" borderId="1" xfId="2" applyNumberFormat="1" applyFont="1" applyBorder="1" applyAlignment="1">
      <alignment horizontal="left"/>
    </xf>
    <xf numFmtId="165" fontId="9" fillId="0" borderId="1" xfId="2" applyNumberFormat="1" applyFont="1" applyBorder="1" applyAlignment="1">
      <alignment horizontal="left"/>
    </xf>
    <xf numFmtId="165" fontId="5" fillId="0" borderId="4" xfId="2" applyNumberFormat="1" applyFont="1" applyBorder="1" applyAlignment="1">
      <alignment horizontal="left"/>
    </xf>
    <xf numFmtId="165" fontId="2" fillId="0" borderId="1" xfId="0" applyNumberFormat="1" applyFont="1" applyBorder="1"/>
    <xf numFmtId="3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5" fontId="18" fillId="0" borderId="1" xfId="2" applyNumberFormat="1" applyFont="1" applyBorder="1" applyAlignment="1">
      <alignment horizontal="center" vertical="center" wrapText="1"/>
    </xf>
    <xf numFmtId="165" fontId="12" fillId="0" borderId="1" xfId="0" applyNumberFormat="1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165" fontId="18" fillId="0" borderId="7" xfId="2" applyNumberFormat="1" applyFont="1" applyFill="1" applyBorder="1" applyAlignment="1">
      <alignment horizontal="center" vertical="center" wrapText="1"/>
    </xf>
    <xf numFmtId="165" fontId="0" fillId="0" borderId="0" xfId="2" applyNumberFormat="1" applyFont="1"/>
    <xf numFmtId="165" fontId="0" fillId="0" borderId="0" xfId="0" applyNumberFormat="1"/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3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165" fontId="18" fillId="0" borderId="2" xfId="2" applyNumberFormat="1" applyFont="1" applyBorder="1" applyAlignment="1">
      <alignment horizontal="center" vertical="center" wrapText="1"/>
    </xf>
    <xf numFmtId="165" fontId="18" fillId="0" borderId="3" xfId="2" applyNumberFormat="1" applyFont="1" applyBorder="1" applyAlignment="1">
      <alignment horizontal="center" vertical="center" wrapText="1"/>
    </xf>
    <xf numFmtId="165" fontId="12" fillId="0" borderId="4" xfId="0" applyNumberFormat="1" applyFont="1" applyBorder="1"/>
    <xf numFmtId="165" fontId="5" fillId="0" borderId="1" xfId="2" applyNumberFormat="1" applyFont="1" applyBorder="1" applyAlignment="1">
      <alignment horizontal="center" vertical="center" wrapText="1"/>
    </xf>
    <xf numFmtId="165" fontId="18" fillId="0" borderId="0" xfId="2" applyNumberFormat="1" applyFont="1" applyBorder="1" applyAlignment="1">
      <alignment horizontal="center" vertical="center" wrapText="1"/>
    </xf>
    <xf numFmtId="165" fontId="18" fillId="0" borderId="1" xfId="2" applyNumberFormat="1" applyFont="1" applyBorder="1" applyAlignment="1">
      <alignment horizontal="left" vertical="center" wrapText="1"/>
    </xf>
    <xf numFmtId="166" fontId="18" fillId="0" borderId="1" xfId="0" applyNumberFormat="1" applyFont="1" applyBorder="1" applyAlignment="1">
      <alignment horizontal="center" vertical="center" wrapText="1"/>
    </xf>
    <xf numFmtId="165" fontId="12" fillId="0" borderId="0" xfId="2" applyNumberFormat="1" applyFont="1"/>
    <xf numFmtId="165" fontId="19" fillId="0" borderId="0" xfId="2" applyNumberFormat="1" applyFont="1"/>
    <xf numFmtId="0" fontId="0" fillId="0" borderId="1" xfId="0" applyBorder="1"/>
    <xf numFmtId="165" fontId="5" fillId="0" borderId="1" xfId="2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left" vertical="center" wrapText="1"/>
    </xf>
    <xf numFmtId="1" fontId="18" fillId="0" borderId="1" xfId="0" applyNumberFormat="1" applyFont="1" applyBorder="1" applyAlignment="1">
      <alignment horizontal="left" vertical="center" wrapText="1"/>
    </xf>
    <xf numFmtId="165" fontId="5" fillId="0" borderId="7" xfId="2" applyNumberFormat="1" applyFont="1" applyFill="1" applyBorder="1" applyAlignment="1">
      <alignment horizontal="center" vertical="center" wrapText="1"/>
    </xf>
    <xf numFmtId="165" fontId="5" fillId="4" borderId="1" xfId="2" applyNumberFormat="1" applyFont="1" applyFill="1" applyBorder="1" applyAlignment="1">
      <alignment horizontal="center" vertical="center" wrapText="1"/>
    </xf>
    <xf numFmtId="165" fontId="17" fillId="3" borderId="1" xfId="2" applyNumberFormat="1" applyFont="1" applyFill="1" applyBorder="1" applyAlignment="1"/>
    <xf numFmtId="165" fontId="5" fillId="0" borderId="1" xfId="2" applyNumberFormat="1" applyFont="1" applyBorder="1" applyAlignment="1">
      <alignment horizontal="left"/>
    </xf>
    <xf numFmtId="3" fontId="21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165" fontId="21" fillId="0" borderId="1" xfId="2" applyNumberFormat="1" applyFont="1" applyBorder="1" applyAlignment="1">
      <alignment horizontal="left" vertical="center" wrapText="1"/>
    </xf>
    <xf numFmtId="165" fontId="20" fillId="0" borderId="1" xfId="2" applyNumberFormat="1" applyFont="1" applyBorder="1" applyAlignment="1">
      <alignment horizontal="left"/>
    </xf>
    <xf numFmtId="165" fontId="23" fillId="0" borderId="1" xfId="2" applyNumberFormat="1" applyFont="1" applyBorder="1" applyAlignment="1">
      <alignment horizontal="left"/>
    </xf>
    <xf numFmtId="3" fontId="20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/>
    </xf>
    <xf numFmtId="165" fontId="20" fillId="0" borderId="1" xfId="2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left"/>
    </xf>
    <xf numFmtId="165" fontId="20" fillId="3" borderId="1" xfId="2" applyNumberFormat="1" applyFont="1" applyFill="1" applyBorder="1" applyAlignment="1">
      <alignment horizontal="left"/>
    </xf>
    <xf numFmtId="3" fontId="2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165" fontId="21" fillId="0" borderId="1" xfId="2" applyNumberFormat="1" applyFont="1" applyBorder="1" applyAlignment="1">
      <alignment vertical="center" wrapText="1"/>
    </xf>
    <xf numFmtId="165" fontId="22" fillId="0" borderId="0" xfId="2" applyNumberFormat="1" applyFont="1" applyAlignment="1">
      <alignment horizontal="left"/>
    </xf>
    <xf numFmtId="165" fontId="21" fillId="0" borderId="1" xfId="2" applyNumberFormat="1" applyFont="1" applyFill="1" applyBorder="1" applyAlignment="1">
      <alignment vertical="center" wrapText="1"/>
    </xf>
    <xf numFmtId="0" fontId="21" fillId="0" borderId="1" xfId="0" applyFont="1" applyBorder="1"/>
    <xf numFmtId="165" fontId="24" fillId="0" borderId="1" xfId="2" applyNumberFormat="1" applyFont="1" applyBorder="1" applyAlignment="1"/>
    <xf numFmtId="3" fontId="4" fillId="0" borderId="1" xfId="0" applyNumberFormat="1" applyFont="1" applyBorder="1"/>
    <xf numFmtId="0" fontId="5" fillId="4" borderId="0" xfId="0" applyFont="1" applyFill="1"/>
    <xf numFmtId="0" fontId="10" fillId="4" borderId="0" xfId="0" applyFont="1" applyFill="1" applyAlignment="1">
      <alignment horizontal="center"/>
    </xf>
    <xf numFmtId="3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5" fontId="20" fillId="3" borderId="4" xfId="2" applyNumberFormat="1" applyFont="1" applyFill="1" applyBorder="1" applyAlignment="1">
      <alignment horizontal="left"/>
    </xf>
    <xf numFmtId="15" fontId="0" fillId="0" borderId="1" xfId="0" applyNumberFormat="1" applyBorder="1"/>
    <xf numFmtId="3" fontId="5" fillId="0" borderId="2" xfId="0" applyNumberFormat="1" applyFont="1" applyBorder="1" applyAlignment="1">
      <alignment horizontal="left"/>
    </xf>
    <xf numFmtId="3" fontId="5" fillId="0" borderId="3" xfId="0" applyNumberFormat="1" applyFont="1" applyBorder="1" applyAlignment="1">
      <alignment horizontal="left"/>
    </xf>
    <xf numFmtId="3" fontId="5" fillId="0" borderId="2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165" fontId="17" fillId="3" borderId="2" xfId="2" applyNumberFormat="1" applyFont="1" applyFill="1" applyBorder="1" applyAlignment="1">
      <alignment horizontal="left"/>
    </xf>
    <xf numFmtId="165" fontId="17" fillId="3" borderId="3" xfId="2" applyNumberFormat="1" applyFont="1" applyFill="1" applyBorder="1" applyAlignment="1">
      <alignment horizontal="left"/>
    </xf>
    <xf numFmtId="165" fontId="5" fillId="0" borderId="2" xfId="2" applyNumberFormat="1" applyFont="1" applyBorder="1" applyAlignment="1">
      <alignment horizontal="left" wrapText="1"/>
    </xf>
    <xf numFmtId="165" fontId="5" fillId="0" borderId="3" xfId="2" applyNumberFormat="1" applyFont="1" applyBorder="1" applyAlignment="1">
      <alignment horizontal="left" wrapText="1"/>
    </xf>
  </cellXfs>
  <cellStyles count="3">
    <cellStyle name="Moneda" xfId="2" builtinId="4"/>
    <cellStyle name="Moneda [0]" xfId="1" builtinId="7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Relationship Id="rId30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4B5F4-539E-4955-8CA3-DD0E7B4546E9}">
  <dimension ref="B3:H39"/>
  <sheetViews>
    <sheetView topLeftCell="A6" workbookViewId="0">
      <selection activeCell="E11" sqref="E11"/>
    </sheetView>
  </sheetViews>
  <sheetFormatPr baseColWidth="10" defaultColWidth="11.453125" defaultRowHeight="14.5" x14ac:dyDescent="0.35"/>
  <cols>
    <col min="2" max="2" width="13" bestFit="1" customWidth="1"/>
    <col min="3" max="3" width="45.08984375" bestFit="1" customWidth="1"/>
    <col min="4" max="4" width="6" style="2" bestFit="1" customWidth="1"/>
    <col min="5" max="5" width="44" customWidth="1"/>
    <col min="8" max="8" width="11.54296875" bestFit="1" customWidth="1"/>
  </cols>
  <sheetData>
    <row r="3" spans="2:8" ht="15.5" x14ac:dyDescent="0.35">
      <c r="B3" s="1"/>
      <c r="C3" t="s">
        <v>0</v>
      </c>
      <c r="H3" s="2"/>
    </row>
    <row r="4" spans="2:8" ht="15.5" x14ac:dyDescent="0.35">
      <c r="B4" s="1"/>
      <c r="H4" s="2"/>
    </row>
    <row r="5" spans="2:8" x14ac:dyDescent="0.35">
      <c r="B5" s="3"/>
      <c r="C5" s="4" t="s">
        <v>1</v>
      </c>
      <c r="D5" s="127" t="s">
        <v>2</v>
      </c>
      <c r="E5" s="127"/>
      <c r="F5" s="127"/>
      <c r="G5" s="4"/>
      <c r="H5" s="3"/>
    </row>
    <row r="6" spans="2:8" x14ac:dyDescent="0.35">
      <c r="C6" s="4" t="s">
        <v>3</v>
      </c>
      <c r="D6" s="127">
        <v>1151939515</v>
      </c>
      <c r="E6" s="127"/>
      <c r="F6" s="127"/>
      <c r="G6" s="5"/>
      <c r="H6" s="3"/>
    </row>
    <row r="7" spans="2:8" x14ac:dyDescent="0.35">
      <c r="B7" s="3"/>
      <c r="C7" s="4" t="s">
        <v>4</v>
      </c>
      <c r="D7" s="28"/>
      <c r="E7" s="28" t="s">
        <v>5</v>
      </c>
      <c r="F7" s="29"/>
      <c r="G7" s="5"/>
      <c r="H7" s="3"/>
    </row>
    <row r="8" spans="2:8" x14ac:dyDescent="0.35">
      <c r="B8" s="6" t="s">
        <v>6</v>
      </c>
      <c r="C8" s="7" t="s">
        <v>7</v>
      </c>
      <c r="D8" s="7" t="s">
        <v>8</v>
      </c>
      <c r="E8" s="7" t="s">
        <v>9</v>
      </c>
      <c r="F8" s="6" t="s">
        <v>10</v>
      </c>
      <c r="G8" s="7" t="s">
        <v>11</v>
      </c>
      <c r="H8" s="7" t="s">
        <v>12</v>
      </c>
    </row>
    <row r="9" spans="2:8" ht="15.5" x14ac:dyDescent="0.35">
      <c r="B9" s="34">
        <v>901149951</v>
      </c>
      <c r="C9" s="31" t="s">
        <v>13</v>
      </c>
      <c r="D9" s="30">
        <v>1</v>
      </c>
      <c r="E9" s="31" t="s">
        <v>14</v>
      </c>
      <c r="F9" s="32">
        <v>18487</v>
      </c>
      <c r="G9" s="32">
        <v>3512</v>
      </c>
      <c r="H9" s="32">
        <f>+F9+G9</f>
        <v>21999</v>
      </c>
    </row>
    <row r="10" spans="2:8" ht="15.5" x14ac:dyDescent="0.35">
      <c r="B10" s="34">
        <v>9012533978</v>
      </c>
      <c r="C10" s="31" t="s">
        <v>15</v>
      </c>
      <c r="D10" s="30">
        <v>1</v>
      </c>
      <c r="E10" s="31" t="s">
        <v>16</v>
      </c>
      <c r="F10" s="32">
        <v>75000</v>
      </c>
      <c r="G10" s="32"/>
      <c r="H10" s="32">
        <f t="shared" ref="H10:H35" si="0">+F10+G10</f>
        <v>75000</v>
      </c>
    </row>
    <row r="11" spans="2:8" ht="15.5" x14ac:dyDescent="0.35">
      <c r="B11" s="34" t="s">
        <v>17</v>
      </c>
      <c r="C11" s="31" t="s">
        <v>18</v>
      </c>
      <c r="D11" s="30">
        <v>1</v>
      </c>
      <c r="E11" s="31" t="s">
        <v>19</v>
      </c>
      <c r="F11" s="32">
        <v>15462</v>
      </c>
      <c r="G11" s="32">
        <v>2938</v>
      </c>
      <c r="H11" s="32">
        <f t="shared" si="0"/>
        <v>18400</v>
      </c>
    </row>
    <row r="12" spans="2:8" ht="15.5" x14ac:dyDescent="0.35">
      <c r="B12" s="34" t="s">
        <v>20</v>
      </c>
      <c r="C12" s="31" t="s">
        <v>21</v>
      </c>
      <c r="D12" s="30">
        <v>1</v>
      </c>
      <c r="E12" s="31" t="s">
        <v>22</v>
      </c>
      <c r="F12" s="32">
        <v>40000</v>
      </c>
      <c r="G12" s="32"/>
      <c r="H12" s="32">
        <f t="shared" si="0"/>
        <v>40000</v>
      </c>
    </row>
    <row r="13" spans="2:8" ht="15.5" x14ac:dyDescent="0.35">
      <c r="B13" s="34">
        <v>1130593285</v>
      </c>
      <c r="C13" s="31" t="s">
        <v>23</v>
      </c>
      <c r="D13" s="30">
        <v>1</v>
      </c>
      <c r="E13" s="31" t="s">
        <v>24</v>
      </c>
      <c r="F13" s="32">
        <v>120000</v>
      </c>
      <c r="G13" s="32"/>
      <c r="H13" s="32">
        <f t="shared" si="0"/>
        <v>120000</v>
      </c>
    </row>
    <row r="14" spans="2:8" ht="15.5" x14ac:dyDescent="0.35">
      <c r="B14" s="34">
        <v>1151939515</v>
      </c>
      <c r="C14" s="31" t="s">
        <v>25</v>
      </c>
      <c r="D14" s="30">
        <v>1</v>
      </c>
      <c r="E14" s="31" t="s">
        <v>26</v>
      </c>
      <c r="F14" s="32">
        <v>70200</v>
      </c>
      <c r="G14" s="32"/>
      <c r="H14" s="32">
        <f t="shared" si="0"/>
        <v>70200</v>
      </c>
    </row>
    <row r="15" spans="2:8" ht="15.5" x14ac:dyDescent="0.35">
      <c r="B15" s="34">
        <v>1144173934</v>
      </c>
      <c r="C15" s="31" t="s">
        <v>27</v>
      </c>
      <c r="D15" s="30">
        <v>1</v>
      </c>
      <c r="E15" s="31" t="s">
        <v>28</v>
      </c>
      <c r="F15" s="32">
        <v>10000</v>
      </c>
      <c r="G15" s="32"/>
      <c r="H15" s="32">
        <f t="shared" si="0"/>
        <v>10000</v>
      </c>
    </row>
    <row r="16" spans="2:8" ht="15.5" x14ac:dyDescent="0.35">
      <c r="B16" s="34">
        <v>14886198</v>
      </c>
      <c r="C16" s="31" t="s">
        <v>29</v>
      </c>
      <c r="D16" s="30">
        <v>1</v>
      </c>
      <c r="E16" s="31" t="s">
        <v>30</v>
      </c>
      <c r="F16" s="32">
        <v>5000</v>
      </c>
      <c r="G16" s="32"/>
      <c r="H16" s="32">
        <f t="shared" si="0"/>
        <v>5000</v>
      </c>
    </row>
    <row r="17" spans="2:8" ht="15.5" x14ac:dyDescent="0.35">
      <c r="B17" s="34">
        <v>14886198</v>
      </c>
      <c r="C17" s="31" t="s">
        <v>29</v>
      </c>
      <c r="D17" s="30">
        <v>1</v>
      </c>
      <c r="E17" s="31" t="s">
        <v>31</v>
      </c>
      <c r="F17" s="32">
        <v>28000</v>
      </c>
      <c r="G17" s="32"/>
      <c r="H17" s="32">
        <f t="shared" si="0"/>
        <v>28000</v>
      </c>
    </row>
    <row r="18" spans="2:8" ht="15.5" x14ac:dyDescent="0.35">
      <c r="B18" s="34" t="s">
        <v>32</v>
      </c>
      <c r="C18" s="31" t="s">
        <v>33</v>
      </c>
      <c r="D18" s="30">
        <v>1</v>
      </c>
      <c r="E18" s="31" t="s">
        <v>34</v>
      </c>
      <c r="F18" s="32">
        <v>4395</v>
      </c>
      <c r="G18" s="32">
        <v>835</v>
      </c>
      <c r="H18" s="32">
        <f t="shared" si="0"/>
        <v>5230</v>
      </c>
    </row>
    <row r="19" spans="2:8" ht="15.5" x14ac:dyDescent="0.35">
      <c r="B19" s="34" t="s">
        <v>32</v>
      </c>
      <c r="C19" s="31" t="s">
        <v>33</v>
      </c>
      <c r="D19" s="30">
        <v>1</v>
      </c>
      <c r="E19" s="31" t="s">
        <v>34</v>
      </c>
      <c r="F19" s="32">
        <v>3445</v>
      </c>
      <c r="G19" s="32">
        <v>655</v>
      </c>
      <c r="H19" s="32">
        <f t="shared" si="0"/>
        <v>4100</v>
      </c>
    </row>
    <row r="20" spans="2:8" ht="15.5" x14ac:dyDescent="0.35">
      <c r="B20" s="34" t="s">
        <v>32</v>
      </c>
      <c r="C20" s="31" t="s">
        <v>33</v>
      </c>
      <c r="D20" s="30">
        <v>1</v>
      </c>
      <c r="E20" s="31" t="s">
        <v>35</v>
      </c>
      <c r="F20" s="32">
        <v>8571</v>
      </c>
      <c r="G20" s="32">
        <v>1629</v>
      </c>
      <c r="H20" s="32">
        <f t="shared" si="0"/>
        <v>10200</v>
      </c>
    </row>
    <row r="21" spans="2:8" x14ac:dyDescent="0.35">
      <c r="B21" s="31" t="s">
        <v>36</v>
      </c>
      <c r="C21" s="31" t="s">
        <v>37</v>
      </c>
      <c r="D21" s="30">
        <v>1</v>
      </c>
      <c r="E21" s="31" t="s">
        <v>38</v>
      </c>
      <c r="F21" s="32">
        <v>14440</v>
      </c>
      <c r="G21" s="32">
        <v>722</v>
      </c>
      <c r="H21" s="32">
        <f t="shared" si="0"/>
        <v>15162</v>
      </c>
    </row>
    <row r="22" spans="2:8" ht="15.5" x14ac:dyDescent="0.35">
      <c r="B22" s="34" t="s">
        <v>39</v>
      </c>
      <c r="C22" s="31" t="s">
        <v>40</v>
      </c>
      <c r="D22" s="30">
        <v>1</v>
      </c>
      <c r="E22" s="31" t="s">
        <v>41</v>
      </c>
      <c r="F22" s="32">
        <v>19000</v>
      </c>
      <c r="G22" s="32"/>
      <c r="H22" s="32">
        <f t="shared" si="0"/>
        <v>19000</v>
      </c>
    </row>
    <row r="23" spans="2:8" ht="15.5" x14ac:dyDescent="0.35">
      <c r="B23" s="34" t="s">
        <v>39</v>
      </c>
      <c r="C23" s="31" t="s">
        <v>40</v>
      </c>
      <c r="D23" s="30">
        <v>1</v>
      </c>
      <c r="E23" s="31" t="s">
        <v>41</v>
      </c>
      <c r="F23" s="32">
        <v>8000</v>
      </c>
      <c r="G23" s="32"/>
      <c r="H23" s="32">
        <f t="shared" si="0"/>
        <v>8000</v>
      </c>
    </row>
    <row r="24" spans="2:8" ht="15.5" x14ac:dyDescent="0.35">
      <c r="B24" s="34">
        <v>860512330</v>
      </c>
      <c r="C24" s="31" t="s">
        <v>42</v>
      </c>
      <c r="D24" s="30">
        <v>1</v>
      </c>
      <c r="E24" s="31" t="s">
        <v>41</v>
      </c>
      <c r="F24" s="32">
        <v>32100</v>
      </c>
      <c r="G24" s="32"/>
      <c r="H24" s="32">
        <f t="shared" si="0"/>
        <v>32100</v>
      </c>
    </row>
    <row r="25" spans="2:8" ht="15.5" x14ac:dyDescent="0.35">
      <c r="B25" s="34" t="s">
        <v>43</v>
      </c>
      <c r="C25" s="31" t="s">
        <v>44</v>
      </c>
      <c r="D25" s="30">
        <v>1</v>
      </c>
      <c r="E25" s="31" t="s">
        <v>41</v>
      </c>
      <c r="F25" s="32">
        <v>44070</v>
      </c>
      <c r="G25" s="32"/>
      <c r="H25" s="32">
        <f t="shared" si="0"/>
        <v>44070</v>
      </c>
    </row>
    <row r="26" spans="2:8" ht="15.5" x14ac:dyDescent="0.35">
      <c r="B26" s="34" t="s">
        <v>43</v>
      </c>
      <c r="C26" s="31" t="s">
        <v>44</v>
      </c>
      <c r="D26" s="30">
        <v>1</v>
      </c>
      <c r="E26" s="31" t="s">
        <v>41</v>
      </c>
      <c r="F26" s="32">
        <v>66660</v>
      </c>
      <c r="G26" s="32"/>
      <c r="H26" s="32">
        <f t="shared" si="0"/>
        <v>66660</v>
      </c>
    </row>
    <row r="27" spans="2:8" ht="15.5" x14ac:dyDescent="0.35">
      <c r="B27" s="34" t="s">
        <v>43</v>
      </c>
      <c r="C27" s="31" t="s">
        <v>44</v>
      </c>
      <c r="D27" s="30">
        <v>1</v>
      </c>
      <c r="E27" s="31" t="s">
        <v>41</v>
      </c>
      <c r="F27" s="32">
        <v>27900</v>
      </c>
      <c r="G27" s="32"/>
      <c r="H27" s="32">
        <f t="shared" si="0"/>
        <v>27900</v>
      </c>
    </row>
    <row r="28" spans="2:8" ht="15.5" x14ac:dyDescent="0.35">
      <c r="B28" s="34" t="s">
        <v>43</v>
      </c>
      <c r="C28" s="31" t="s">
        <v>44</v>
      </c>
      <c r="D28" s="30">
        <v>1</v>
      </c>
      <c r="E28" s="31" t="s">
        <v>41</v>
      </c>
      <c r="F28" s="33">
        <v>39360</v>
      </c>
      <c r="G28" s="33"/>
      <c r="H28" s="32">
        <f t="shared" si="0"/>
        <v>39360</v>
      </c>
    </row>
    <row r="29" spans="2:8" ht="15.5" x14ac:dyDescent="0.35">
      <c r="B29" s="34" t="s">
        <v>43</v>
      </c>
      <c r="C29" s="31" t="s">
        <v>44</v>
      </c>
      <c r="D29" s="30">
        <v>1</v>
      </c>
      <c r="E29" s="31" t="s">
        <v>41</v>
      </c>
      <c r="F29" s="32">
        <v>19600</v>
      </c>
      <c r="G29" s="32"/>
      <c r="H29" s="32">
        <f t="shared" si="0"/>
        <v>19600</v>
      </c>
    </row>
    <row r="30" spans="2:8" ht="15.5" x14ac:dyDescent="0.35">
      <c r="B30" s="34" t="s">
        <v>43</v>
      </c>
      <c r="C30" s="31" t="s">
        <v>44</v>
      </c>
      <c r="D30" s="30">
        <v>1</v>
      </c>
      <c r="E30" s="31" t="s">
        <v>41</v>
      </c>
      <c r="F30" s="32">
        <v>19600</v>
      </c>
      <c r="G30" s="32"/>
      <c r="H30" s="32">
        <f t="shared" si="0"/>
        <v>19600</v>
      </c>
    </row>
    <row r="31" spans="2:8" ht="15.5" x14ac:dyDescent="0.35">
      <c r="B31" s="34" t="s">
        <v>43</v>
      </c>
      <c r="C31" s="31" t="s">
        <v>44</v>
      </c>
      <c r="D31" s="30">
        <v>1</v>
      </c>
      <c r="E31" s="31" t="s">
        <v>41</v>
      </c>
      <c r="F31" s="32">
        <v>71080</v>
      </c>
      <c r="G31" s="32"/>
      <c r="H31" s="32">
        <f t="shared" si="0"/>
        <v>71080</v>
      </c>
    </row>
    <row r="32" spans="2:8" ht="15.5" x14ac:dyDescent="0.35">
      <c r="B32" s="34">
        <v>16670657</v>
      </c>
      <c r="C32" s="31" t="s">
        <v>45</v>
      </c>
      <c r="D32" s="30">
        <v>1</v>
      </c>
      <c r="E32" s="31" t="s">
        <v>46</v>
      </c>
      <c r="F32" s="32">
        <v>50000</v>
      </c>
      <c r="G32" s="32"/>
      <c r="H32" s="32">
        <f t="shared" si="0"/>
        <v>50000</v>
      </c>
    </row>
    <row r="33" spans="2:8" ht="15.5" x14ac:dyDescent="0.35">
      <c r="B33" s="34">
        <v>66954140</v>
      </c>
      <c r="C33" s="31" t="s">
        <v>47</v>
      </c>
      <c r="D33" s="30">
        <v>1</v>
      </c>
      <c r="E33" s="31" t="s">
        <v>48</v>
      </c>
      <c r="F33" s="32">
        <v>40000</v>
      </c>
      <c r="G33" s="32"/>
      <c r="H33" s="32">
        <f t="shared" si="0"/>
        <v>40000</v>
      </c>
    </row>
    <row r="34" spans="2:8" ht="15.5" x14ac:dyDescent="0.35">
      <c r="B34" s="15"/>
      <c r="C34" s="8"/>
      <c r="D34" s="9"/>
      <c r="E34" s="10"/>
      <c r="F34" s="14"/>
      <c r="G34" s="14"/>
      <c r="H34" s="11"/>
    </row>
    <row r="35" spans="2:8" x14ac:dyDescent="0.35">
      <c r="B35" s="8"/>
      <c r="C35" s="8"/>
      <c r="D35" s="9"/>
      <c r="E35" s="10"/>
      <c r="F35" s="13"/>
      <c r="G35" s="12"/>
      <c r="H35" s="11">
        <f t="shared" si="0"/>
        <v>0</v>
      </c>
    </row>
    <row r="36" spans="2:8" x14ac:dyDescent="0.35">
      <c r="B36" s="16"/>
      <c r="C36" s="17"/>
      <c r="D36" s="3"/>
      <c r="E36" s="17"/>
      <c r="F36" s="123" t="s">
        <v>49</v>
      </c>
      <c r="G36" s="124"/>
      <c r="H36" s="18">
        <f>SUM(H9:H35)</f>
        <v>860661</v>
      </c>
    </row>
    <row r="37" spans="2:8" x14ac:dyDescent="0.35">
      <c r="B37" s="16"/>
      <c r="C37" s="17"/>
      <c r="D37" s="3"/>
      <c r="E37" s="17"/>
      <c r="F37" s="19" t="s">
        <v>50</v>
      </c>
      <c r="G37" s="20"/>
      <c r="H37" s="21">
        <v>900000</v>
      </c>
    </row>
    <row r="38" spans="2:8" ht="15.5" x14ac:dyDescent="0.35">
      <c r="B38" s="22"/>
      <c r="C38" s="23"/>
      <c r="D38" s="35"/>
      <c r="E38" s="23"/>
      <c r="F38" s="24" t="s">
        <v>51</v>
      </c>
      <c r="G38" s="25"/>
      <c r="H38" s="26">
        <f>+H36-H37</f>
        <v>-39339</v>
      </c>
    </row>
    <row r="39" spans="2:8" x14ac:dyDescent="0.35">
      <c r="F39" s="125" t="s">
        <v>52</v>
      </c>
      <c r="G39" s="126"/>
      <c r="H39" s="27">
        <f>H36/H37</f>
        <v>0.95628999999999997</v>
      </c>
    </row>
  </sheetData>
  <mergeCells count="4">
    <mergeCell ref="F36:G36"/>
    <mergeCell ref="F39:G39"/>
    <mergeCell ref="D6:F6"/>
    <mergeCell ref="D5:F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351A8-3451-4690-AC6D-44E4DEE62488}">
  <dimension ref="B3:J20"/>
  <sheetViews>
    <sheetView workbookViewId="0">
      <selection activeCell="E11" sqref="E11"/>
    </sheetView>
  </sheetViews>
  <sheetFormatPr baseColWidth="10" defaultColWidth="10.81640625" defaultRowHeight="14.5" x14ac:dyDescent="0.35"/>
  <cols>
    <col min="2" max="2" width="21" customWidth="1"/>
    <col min="3" max="3" width="44.1796875" customWidth="1"/>
    <col min="4" max="4" width="6" bestFit="1" customWidth="1"/>
    <col min="5" max="5" width="35.08984375" customWidth="1"/>
    <col min="6" max="6" width="17" bestFit="1" customWidth="1"/>
    <col min="7" max="7" width="9.81640625" bestFit="1" customWidth="1"/>
    <col min="8" max="8" width="11.08984375" bestFit="1" customWidth="1"/>
  </cols>
  <sheetData>
    <row r="3" spans="2:8" x14ac:dyDescent="0.35">
      <c r="B3" s="3"/>
      <c r="C3" s="4" t="s">
        <v>1</v>
      </c>
      <c r="D3" s="127" t="s">
        <v>2</v>
      </c>
      <c r="E3" s="127"/>
      <c r="F3" s="127"/>
      <c r="G3" s="4"/>
      <c r="H3" s="3"/>
    </row>
    <row r="4" spans="2:8" x14ac:dyDescent="0.35">
      <c r="C4" s="4" t="s">
        <v>3</v>
      </c>
      <c r="D4" s="127">
        <v>1151939515</v>
      </c>
      <c r="E4" s="127"/>
      <c r="F4" s="127"/>
      <c r="G4" s="5"/>
      <c r="H4" s="3"/>
    </row>
    <row r="5" spans="2:8" x14ac:dyDescent="0.35">
      <c r="B5" s="3"/>
      <c r="C5" s="4" t="s">
        <v>4</v>
      </c>
      <c r="D5" s="28"/>
      <c r="E5" s="28" t="s">
        <v>5</v>
      </c>
      <c r="F5" s="29"/>
      <c r="G5" s="5"/>
      <c r="H5" s="3"/>
    </row>
    <row r="6" spans="2:8" x14ac:dyDescent="0.35">
      <c r="B6" s="6" t="s">
        <v>6</v>
      </c>
      <c r="C6" s="7" t="s">
        <v>7</v>
      </c>
      <c r="D6" s="7" t="s">
        <v>8</v>
      </c>
      <c r="E6" s="7" t="s">
        <v>9</v>
      </c>
      <c r="F6" s="6" t="s">
        <v>10</v>
      </c>
      <c r="G6" s="7" t="s">
        <v>11</v>
      </c>
      <c r="H6" s="7" t="s">
        <v>12</v>
      </c>
    </row>
    <row r="7" spans="2:8" ht="15" customHeight="1" x14ac:dyDescent="0.35">
      <c r="B7" s="65">
        <v>66966743</v>
      </c>
      <c r="C7" s="69" t="s">
        <v>157</v>
      </c>
      <c r="D7" s="66">
        <v>1</v>
      </c>
      <c r="E7" s="69" t="s">
        <v>240</v>
      </c>
      <c r="F7" s="67">
        <v>8403</v>
      </c>
      <c r="G7" s="67">
        <v>1597</v>
      </c>
      <c r="H7" s="68">
        <f t="shared" ref="H7:H16" si="0">+F7+G7</f>
        <v>10000</v>
      </c>
    </row>
    <row r="8" spans="2:8" ht="15" customHeight="1" x14ac:dyDescent="0.35">
      <c r="B8" s="65">
        <v>66966743</v>
      </c>
      <c r="C8" s="69" t="s">
        <v>157</v>
      </c>
      <c r="D8" s="66">
        <v>1</v>
      </c>
      <c r="E8" s="69" t="s">
        <v>240</v>
      </c>
      <c r="F8" s="67">
        <v>6555</v>
      </c>
      <c r="G8" s="67">
        <v>1245</v>
      </c>
      <c r="H8" s="68">
        <f t="shared" si="0"/>
        <v>7800</v>
      </c>
    </row>
    <row r="9" spans="2:8" ht="15" customHeight="1" x14ac:dyDescent="0.35">
      <c r="B9" s="65">
        <v>66966743</v>
      </c>
      <c r="C9" s="69" t="s">
        <v>157</v>
      </c>
      <c r="D9" s="66">
        <v>1</v>
      </c>
      <c r="E9" s="69" t="s">
        <v>240</v>
      </c>
      <c r="F9" s="67">
        <v>28823</v>
      </c>
      <c r="G9" s="67">
        <v>5476</v>
      </c>
      <c r="H9" s="68">
        <f t="shared" si="0"/>
        <v>34299</v>
      </c>
    </row>
    <row r="10" spans="2:8" ht="15" customHeight="1" x14ac:dyDescent="0.35">
      <c r="B10" s="65">
        <v>66966743</v>
      </c>
      <c r="C10" s="69" t="s">
        <v>157</v>
      </c>
      <c r="D10" s="66">
        <v>1</v>
      </c>
      <c r="E10" s="69" t="s">
        <v>240</v>
      </c>
      <c r="F10" s="67">
        <v>35882</v>
      </c>
      <c r="G10" s="67">
        <v>6818</v>
      </c>
      <c r="H10" s="68">
        <f t="shared" si="0"/>
        <v>42700</v>
      </c>
    </row>
    <row r="11" spans="2:8" ht="15" customHeight="1" x14ac:dyDescent="0.35">
      <c r="B11" s="65" t="s">
        <v>87</v>
      </c>
      <c r="C11" s="75" t="s">
        <v>255</v>
      </c>
      <c r="D11" s="66">
        <v>1</v>
      </c>
      <c r="E11" s="69" t="s">
        <v>89</v>
      </c>
      <c r="F11" s="67">
        <v>3600</v>
      </c>
      <c r="G11" s="67"/>
      <c r="H11" s="68">
        <f t="shared" si="0"/>
        <v>3600</v>
      </c>
    </row>
    <row r="12" spans="2:8" ht="15" customHeight="1" x14ac:dyDescent="0.35">
      <c r="B12" s="65" t="s">
        <v>140</v>
      </c>
      <c r="C12" s="75" t="s">
        <v>129</v>
      </c>
      <c r="D12" s="66">
        <v>1</v>
      </c>
      <c r="E12" s="69" t="s">
        <v>256</v>
      </c>
      <c r="F12" s="67">
        <v>75000</v>
      </c>
      <c r="G12" s="67"/>
      <c r="H12" s="68">
        <f t="shared" si="0"/>
        <v>75000</v>
      </c>
    </row>
    <row r="13" spans="2:8" ht="15" customHeight="1" x14ac:dyDescent="0.35">
      <c r="B13" s="65">
        <v>1151939515</v>
      </c>
      <c r="C13" s="69" t="s">
        <v>25</v>
      </c>
      <c r="D13" s="66">
        <v>1</v>
      </c>
      <c r="E13" s="69" t="s">
        <v>244</v>
      </c>
      <c r="F13" s="67">
        <v>16000</v>
      </c>
      <c r="G13" s="67"/>
      <c r="H13" s="68">
        <f t="shared" si="0"/>
        <v>16000</v>
      </c>
    </row>
    <row r="14" spans="2:8" ht="15" customHeight="1" x14ac:dyDescent="0.35">
      <c r="B14" s="65">
        <v>1151939515</v>
      </c>
      <c r="C14" s="69" t="s">
        <v>25</v>
      </c>
      <c r="D14" s="66">
        <v>1</v>
      </c>
      <c r="E14" s="69" t="s">
        <v>244</v>
      </c>
      <c r="F14" s="67">
        <v>40000</v>
      </c>
      <c r="G14" s="67"/>
      <c r="H14" s="68">
        <f t="shared" si="0"/>
        <v>40000</v>
      </c>
    </row>
    <row r="15" spans="2:8" ht="15" customHeight="1" x14ac:dyDescent="0.35">
      <c r="B15" s="65">
        <v>1151939515</v>
      </c>
      <c r="C15" s="69" t="s">
        <v>25</v>
      </c>
      <c r="D15" s="66">
        <v>1</v>
      </c>
      <c r="E15" s="69" t="s">
        <v>244</v>
      </c>
      <c r="F15" s="67">
        <v>18000</v>
      </c>
      <c r="G15" s="67"/>
      <c r="H15" s="68">
        <f t="shared" si="0"/>
        <v>18000</v>
      </c>
    </row>
    <row r="16" spans="2:8" ht="15" customHeight="1" x14ac:dyDescent="0.35">
      <c r="B16" s="76">
        <v>16613246</v>
      </c>
      <c r="C16" s="77" t="s">
        <v>257</v>
      </c>
      <c r="D16" s="78">
        <v>1</v>
      </c>
      <c r="E16" s="77" t="s">
        <v>258</v>
      </c>
      <c r="F16" s="79">
        <v>25600</v>
      </c>
      <c r="G16" s="80">
        <v>4864</v>
      </c>
      <c r="H16" s="81">
        <f t="shared" si="0"/>
        <v>30464</v>
      </c>
    </row>
    <row r="17" spans="2:10" x14ac:dyDescent="0.35">
      <c r="B17" s="16"/>
      <c r="C17" s="17"/>
      <c r="D17" s="3"/>
      <c r="E17" s="17"/>
      <c r="F17" s="128" t="s">
        <v>49</v>
      </c>
      <c r="G17" s="129"/>
      <c r="H17" s="56">
        <f>SUM(H7:H16)</f>
        <v>277863</v>
      </c>
      <c r="I17">
        <f>278000-30500</f>
        <v>247500</v>
      </c>
    </row>
    <row r="18" spans="2:10" x14ac:dyDescent="0.35">
      <c r="B18" s="16"/>
      <c r="C18" s="17"/>
      <c r="D18" s="3"/>
      <c r="E18" s="17"/>
      <c r="F18" s="57" t="s">
        <v>50</v>
      </c>
      <c r="G18" s="58"/>
      <c r="H18" s="59">
        <v>600000</v>
      </c>
      <c r="I18">
        <v>6000</v>
      </c>
    </row>
    <row r="19" spans="2:10" ht="15.5" x14ac:dyDescent="0.35">
      <c r="B19" s="22"/>
      <c r="C19" s="23"/>
      <c r="D19" s="35"/>
      <c r="E19" s="23"/>
      <c r="F19" s="60" t="s">
        <v>51</v>
      </c>
      <c r="G19" s="61"/>
      <c r="H19" s="62">
        <f>+H18-H17</f>
        <v>322137</v>
      </c>
      <c r="I19">
        <f>+I17+I18</f>
        <v>253500</v>
      </c>
      <c r="J19" s="73">
        <f>+H19-I19</f>
        <v>68637</v>
      </c>
    </row>
    <row r="20" spans="2:10" x14ac:dyDescent="0.35">
      <c r="B20">
        <f>300000-80000</f>
        <v>220000</v>
      </c>
    </row>
  </sheetData>
  <mergeCells count="3">
    <mergeCell ref="D3:F3"/>
    <mergeCell ref="D4:F4"/>
    <mergeCell ref="F17:G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008BB-BE2E-4BCB-8DAA-BFD0DECA1D73}">
  <dimension ref="B3:H25"/>
  <sheetViews>
    <sheetView topLeftCell="A2" workbookViewId="0">
      <selection activeCell="E11" sqref="E11"/>
    </sheetView>
  </sheetViews>
  <sheetFormatPr baseColWidth="10" defaultColWidth="10.81640625" defaultRowHeight="14.5" x14ac:dyDescent="0.35"/>
  <cols>
    <col min="2" max="2" width="13.6328125" bestFit="1" customWidth="1"/>
    <col min="3" max="3" width="28.54296875" customWidth="1"/>
    <col min="5" max="5" width="53.6328125" customWidth="1"/>
    <col min="6" max="6" width="11.90625" bestFit="1" customWidth="1"/>
    <col min="7" max="7" width="9.81640625" bestFit="1" customWidth="1"/>
    <col min="8" max="8" width="11.90625" bestFit="1" customWidth="1"/>
  </cols>
  <sheetData>
    <row r="3" spans="2:8" x14ac:dyDescent="0.35">
      <c r="B3" t="s">
        <v>274</v>
      </c>
    </row>
    <row r="5" spans="2:8" x14ac:dyDescent="0.35">
      <c r="B5" s="3"/>
      <c r="C5" s="4" t="s">
        <v>1</v>
      </c>
      <c r="D5" s="127" t="s">
        <v>2</v>
      </c>
      <c r="E5" s="127"/>
      <c r="F5" s="127"/>
      <c r="G5" s="4"/>
      <c r="H5" s="3"/>
    </row>
    <row r="6" spans="2:8" x14ac:dyDescent="0.35">
      <c r="C6" s="4" t="s">
        <v>3</v>
      </c>
      <c r="D6" s="127">
        <v>1151939515</v>
      </c>
      <c r="E6" s="127"/>
      <c r="F6" s="127"/>
      <c r="G6" s="5"/>
      <c r="H6" s="3"/>
    </row>
    <row r="7" spans="2:8" x14ac:dyDescent="0.35">
      <c r="B7" s="3"/>
      <c r="C7" s="4" t="s">
        <v>4</v>
      </c>
      <c r="D7" s="28"/>
      <c r="E7" s="28" t="s">
        <v>5</v>
      </c>
      <c r="F7" s="29"/>
      <c r="G7" s="5"/>
      <c r="H7" s="3"/>
    </row>
    <row r="8" spans="2:8" x14ac:dyDescent="0.35">
      <c r="B8" s="6" t="s">
        <v>6</v>
      </c>
      <c r="C8" s="7" t="s">
        <v>7</v>
      </c>
      <c r="D8" s="7" t="s">
        <v>8</v>
      </c>
      <c r="E8" s="7" t="s">
        <v>9</v>
      </c>
      <c r="F8" s="6" t="s">
        <v>10</v>
      </c>
      <c r="G8" s="7" t="s">
        <v>11</v>
      </c>
      <c r="H8" s="7" t="s">
        <v>12</v>
      </c>
    </row>
    <row r="9" spans="2:8" ht="15" customHeight="1" x14ac:dyDescent="0.35">
      <c r="B9" s="65">
        <v>66966743</v>
      </c>
      <c r="C9" s="69" t="s">
        <v>157</v>
      </c>
      <c r="D9" s="66">
        <v>1</v>
      </c>
      <c r="E9" s="69" t="s">
        <v>240</v>
      </c>
      <c r="F9" s="67">
        <v>2100</v>
      </c>
      <c r="G9" s="67">
        <v>399</v>
      </c>
      <c r="H9" s="82">
        <f t="shared" ref="H9:H22" si="0">+F9+G9</f>
        <v>2499</v>
      </c>
    </row>
    <row r="10" spans="2:8" ht="15" customHeight="1" x14ac:dyDescent="0.35">
      <c r="B10" s="65">
        <v>66966743</v>
      </c>
      <c r="C10" s="69" t="s">
        <v>157</v>
      </c>
      <c r="D10" s="66">
        <v>1</v>
      </c>
      <c r="E10" s="69" t="s">
        <v>240</v>
      </c>
      <c r="F10" s="67">
        <v>50924</v>
      </c>
      <c r="G10" s="67">
        <v>9676</v>
      </c>
      <c r="H10" s="82">
        <f t="shared" si="0"/>
        <v>60600</v>
      </c>
    </row>
    <row r="11" spans="2:8" ht="15" customHeight="1" x14ac:dyDescent="0.35">
      <c r="B11" s="65">
        <v>901149951</v>
      </c>
      <c r="C11" s="69" t="s">
        <v>265</v>
      </c>
      <c r="D11" s="66">
        <v>1</v>
      </c>
      <c r="E11" s="69" t="s">
        <v>266</v>
      </c>
      <c r="F11" s="83">
        <v>42017</v>
      </c>
      <c r="G11" s="67">
        <v>7983</v>
      </c>
      <c r="H11" s="82">
        <f t="shared" si="0"/>
        <v>50000</v>
      </c>
    </row>
    <row r="12" spans="2:8" ht="15" customHeight="1" x14ac:dyDescent="0.35">
      <c r="B12" s="65">
        <v>805002135</v>
      </c>
      <c r="C12" s="69" t="s">
        <v>267</v>
      </c>
      <c r="D12" s="66">
        <v>1</v>
      </c>
      <c r="E12" s="69" t="s">
        <v>268</v>
      </c>
      <c r="F12" s="83">
        <v>127731</v>
      </c>
      <c r="G12" s="67">
        <v>24269</v>
      </c>
      <c r="H12" s="82">
        <f t="shared" si="0"/>
        <v>152000</v>
      </c>
    </row>
    <row r="13" spans="2:8" ht="15" customHeight="1" x14ac:dyDescent="0.35">
      <c r="B13" s="65">
        <v>900276962</v>
      </c>
      <c r="C13" s="69" t="s">
        <v>122</v>
      </c>
      <c r="D13" s="66">
        <v>1</v>
      </c>
      <c r="E13" s="69" t="s">
        <v>240</v>
      </c>
      <c r="F13" s="83">
        <v>19060</v>
      </c>
      <c r="G13" s="67">
        <v>0</v>
      </c>
      <c r="H13" s="82">
        <f t="shared" si="0"/>
        <v>19060</v>
      </c>
    </row>
    <row r="14" spans="2:8" ht="15" customHeight="1" x14ac:dyDescent="0.35">
      <c r="B14" s="65">
        <v>900276962</v>
      </c>
      <c r="C14" s="69" t="s">
        <v>122</v>
      </c>
      <c r="D14" s="66">
        <v>1</v>
      </c>
      <c r="E14" s="69" t="s">
        <v>240</v>
      </c>
      <c r="F14" s="83">
        <v>6870</v>
      </c>
      <c r="G14" s="67"/>
      <c r="H14" s="82">
        <f t="shared" si="0"/>
        <v>6870</v>
      </c>
    </row>
    <row r="15" spans="2:8" ht="15" customHeight="1" x14ac:dyDescent="0.35">
      <c r="B15" s="65">
        <v>16613246</v>
      </c>
      <c r="C15" s="69" t="s">
        <v>269</v>
      </c>
      <c r="D15" s="66">
        <v>1</v>
      </c>
      <c r="E15" s="69" t="s">
        <v>270</v>
      </c>
      <c r="F15" s="83">
        <v>6400</v>
      </c>
      <c r="G15" s="67">
        <v>1216</v>
      </c>
      <c r="H15" s="82">
        <f t="shared" si="0"/>
        <v>7616</v>
      </c>
    </row>
    <row r="16" spans="2:8" ht="15" customHeight="1" x14ac:dyDescent="0.35">
      <c r="B16" s="65">
        <v>1151959362</v>
      </c>
      <c r="C16" s="69" t="s">
        <v>271</v>
      </c>
      <c r="D16" s="66">
        <v>1</v>
      </c>
      <c r="E16" s="69" t="s">
        <v>272</v>
      </c>
      <c r="F16" s="83">
        <v>20000</v>
      </c>
      <c r="G16" s="67"/>
      <c r="H16" s="82">
        <f t="shared" si="0"/>
        <v>20000</v>
      </c>
    </row>
    <row r="17" spans="2:8" ht="15" customHeight="1" x14ac:dyDescent="0.35">
      <c r="B17" s="65">
        <v>1151959362</v>
      </c>
      <c r="C17" s="69" t="s">
        <v>271</v>
      </c>
      <c r="D17" s="66">
        <v>1</v>
      </c>
      <c r="E17" s="69" t="s">
        <v>272</v>
      </c>
      <c r="F17" s="83">
        <v>17000</v>
      </c>
      <c r="G17" s="67"/>
      <c r="H17" s="82">
        <f t="shared" si="0"/>
        <v>17000</v>
      </c>
    </row>
    <row r="18" spans="2:8" ht="15" customHeight="1" x14ac:dyDescent="0.35">
      <c r="B18" s="65">
        <v>38613446</v>
      </c>
      <c r="C18" s="75" t="s">
        <v>259</v>
      </c>
      <c r="D18" s="66">
        <v>1</v>
      </c>
      <c r="E18" s="69" t="s">
        <v>260</v>
      </c>
      <c r="F18" s="67">
        <v>12000</v>
      </c>
      <c r="G18" s="67"/>
      <c r="H18" s="82">
        <f>+F18+G18</f>
        <v>12000</v>
      </c>
    </row>
    <row r="19" spans="2:8" ht="15" customHeight="1" x14ac:dyDescent="0.35">
      <c r="B19" s="65">
        <v>1107036319</v>
      </c>
      <c r="C19" s="75" t="s">
        <v>261</v>
      </c>
      <c r="D19" s="66">
        <v>1</v>
      </c>
      <c r="E19" s="69" t="s">
        <v>262</v>
      </c>
      <c r="F19" s="67">
        <v>70000</v>
      </c>
      <c r="G19" s="67"/>
      <c r="H19" s="82">
        <f>+F19+G19</f>
        <v>70000</v>
      </c>
    </row>
    <row r="20" spans="2:8" ht="15" customHeight="1" x14ac:dyDescent="0.35">
      <c r="B20" s="65">
        <v>16681028</v>
      </c>
      <c r="C20" s="69" t="s">
        <v>263</v>
      </c>
      <c r="D20" s="66">
        <v>1</v>
      </c>
      <c r="E20" s="69" t="s">
        <v>264</v>
      </c>
      <c r="F20" s="67">
        <v>16000</v>
      </c>
      <c r="G20" s="67"/>
      <c r="H20" s="82">
        <f>+F20+G20</f>
        <v>16000</v>
      </c>
    </row>
    <row r="21" spans="2:8" ht="15" customHeight="1" x14ac:dyDescent="0.35">
      <c r="B21" s="65">
        <v>1151939515</v>
      </c>
      <c r="C21" s="69" t="s">
        <v>25</v>
      </c>
      <c r="D21" s="66">
        <v>3</v>
      </c>
      <c r="E21" s="69" t="s">
        <v>273</v>
      </c>
      <c r="F21" s="67">
        <f>16000+60000+79800</f>
        <v>155800</v>
      </c>
      <c r="G21" s="67"/>
      <c r="H21" s="82">
        <f>+F21+G21</f>
        <v>155800</v>
      </c>
    </row>
    <row r="22" spans="2:8" ht="15" customHeight="1" x14ac:dyDescent="0.35">
      <c r="B22" s="76"/>
      <c r="C22" s="77"/>
      <c r="D22" s="78"/>
      <c r="E22" s="77"/>
      <c r="F22" s="79"/>
      <c r="G22" s="80"/>
      <c r="H22" s="82">
        <f t="shared" si="0"/>
        <v>0</v>
      </c>
    </row>
    <row r="23" spans="2:8" x14ac:dyDescent="0.35">
      <c r="B23" s="16"/>
      <c r="C23" s="17"/>
      <c r="D23" s="3"/>
      <c r="E23" s="17"/>
      <c r="F23" s="128" t="s">
        <v>49</v>
      </c>
      <c r="G23" s="129"/>
      <c r="H23" s="56">
        <f>SUM(H9:H22)</f>
        <v>589445</v>
      </c>
    </row>
    <row r="24" spans="2:8" x14ac:dyDescent="0.35">
      <c r="B24" s="16"/>
      <c r="C24" s="17"/>
      <c r="D24" s="3"/>
      <c r="E24" s="17"/>
      <c r="F24" s="57" t="s">
        <v>50</v>
      </c>
      <c r="G24" s="58"/>
      <c r="H24" s="59">
        <v>600000</v>
      </c>
    </row>
    <row r="25" spans="2:8" ht="15.5" x14ac:dyDescent="0.35">
      <c r="B25" s="22"/>
      <c r="C25" s="23"/>
      <c r="D25" s="35"/>
      <c r="E25" s="23"/>
      <c r="F25" s="60" t="s">
        <v>51</v>
      </c>
      <c r="G25" s="61"/>
      <c r="H25" s="62">
        <f>+H24-H23</f>
        <v>10555</v>
      </c>
    </row>
  </sheetData>
  <mergeCells count="3">
    <mergeCell ref="D5:F5"/>
    <mergeCell ref="D6:F6"/>
    <mergeCell ref="F23:G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E6CDC-65BD-448E-BE00-5829C378C7C3}">
  <dimension ref="B3:J31"/>
  <sheetViews>
    <sheetView topLeftCell="B4" workbookViewId="0">
      <selection activeCell="E11" sqref="E11"/>
    </sheetView>
  </sheetViews>
  <sheetFormatPr baseColWidth="10" defaultColWidth="10.81640625" defaultRowHeight="14.5" x14ac:dyDescent="0.35"/>
  <cols>
    <col min="2" max="2" width="32.08984375" bestFit="1" customWidth="1"/>
    <col min="3" max="3" width="27.54296875" customWidth="1"/>
    <col min="4" max="4" width="6" bestFit="1" customWidth="1"/>
    <col min="5" max="5" width="48.453125" customWidth="1"/>
    <col min="6" max="6" width="17" bestFit="1" customWidth="1"/>
    <col min="7" max="7" width="9.81640625" bestFit="1" customWidth="1"/>
    <col min="8" max="8" width="33.08984375" customWidth="1"/>
  </cols>
  <sheetData>
    <row r="3" spans="2:8" x14ac:dyDescent="0.35">
      <c r="B3" t="s">
        <v>292</v>
      </c>
    </row>
    <row r="5" spans="2:8" x14ac:dyDescent="0.35">
      <c r="B5" s="3"/>
      <c r="C5" s="4" t="s">
        <v>1</v>
      </c>
      <c r="D5" s="127" t="s">
        <v>2</v>
      </c>
      <c r="E5" s="127"/>
      <c r="F5" s="127"/>
      <c r="G5" s="4"/>
      <c r="H5" s="3"/>
    </row>
    <row r="6" spans="2:8" x14ac:dyDescent="0.35">
      <c r="C6" s="4" t="s">
        <v>3</v>
      </c>
      <c r="D6" s="127">
        <v>1151939515</v>
      </c>
      <c r="E6" s="127"/>
      <c r="F6" s="127"/>
      <c r="G6" s="5"/>
      <c r="H6" s="3"/>
    </row>
    <row r="7" spans="2:8" x14ac:dyDescent="0.35">
      <c r="B7" s="3"/>
      <c r="C7" s="4" t="s">
        <v>4</v>
      </c>
      <c r="D7" s="28"/>
      <c r="E7" s="28" t="s">
        <v>5</v>
      </c>
      <c r="F7" s="29"/>
      <c r="G7" s="5"/>
      <c r="H7" s="3"/>
    </row>
    <row r="8" spans="2:8" x14ac:dyDescent="0.35">
      <c r="B8" s="6" t="s">
        <v>6</v>
      </c>
      <c r="C8" s="7" t="s">
        <v>7</v>
      </c>
      <c r="D8" s="7" t="s">
        <v>8</v>
      </c>
      <c r="E8" s="7" t="s">
        <v>9</v>
      </c>
      <c r="F8" s="6" t="s">
        <v>10</v>
      </c>
      <c r="G8" s="7" t="s">
        <v>11</v>
      </c>
      <c r="H8" s="7" t="s">
        <v>12</v>
      </c>
    </row>
    <row r="9" spans="2:8" ht="15.5" x14ac:dyDescent="0.35">
      <c r="B9" s="65">
        <v>66966743</v>
      </c>
      <c r="C9" s="69" t="s">
        <v>157</v>
      </c>
      <c r="D9" s="66">
        <v>1</v>
      </c>
      <c r="E9" s="69" t="s">
        <v>240</v>
      </c>
      <c r="F9" s="67">
        <v>32353</v>
      </c>
      <c r="G9" s="67">
        <v>6147</v>
      </c>
      <c r="H9" s="82">
        <f t="shared" ref="H9:H25" si="0">+F9+G9</f>
        <v>38500</v>
      </c>
    </row>
    <row r="10" spans="2:8" ht="15.5" x14ac:dyDescent="0.35">
      <c r="B10" s="65">
        <v>8903999046</v>
      </c>
      <c r="C10" s="69" t="s">
        <v>189</v>
      </c>
      <c r="D10" s="66">
        <v>1</v>
      </c>
      <c r="E10" s="69" t="s">
        <v>275</v>
      </c>
      <c r="F10" s="67">
        <v>97000</v>
      </c>
      <c r="G10" s="67"/>
      <c r="H10" s="82">
        <f t="shared" si="0"/>
        <v>97000</v>
      </c>
    </row>
    <row r="11" spans="2:8" ht="15.5" x14ac:dyDescent="0.35">
      <c r="B11" s="65">
        <v>10306275</v>
      </c>
      <c r="C11" s="69" t="s">
        <v>276</v>
      </c>
      <c r="D11" s="66">
        <v>1</v>
      </c>
      <c r="E11" s="69" t="s">
        <v>277</v>
      </c>
      <c r="F11" s="67">
        <v>11000</v>
      </c>
      <c r="G11" s="67"/>
      <c r="H11" s="82">
        <f t="shared" si="0"/>
        <v>11000</v>
      </c>
    </row>
    <row r="12" spans="2:8" ht="15.5" x14ac:dyDescent="0.35">
      <c r="B12" s="65">
        <v>901149951</v>
      </c>
      <c r="C12" s="69" t="s">
        <v>265</v>
      </c>
      <c r="D12" s="66">
        <v>1</v>
      </c>
      <c r="E12" s="69" t="s">
        <v>278</v>
      </c>
      <c r="F12" s="67">
        <v>18487</v>
      </c>
      <c r="G12" s="67">
        <v>3512</v>
      </c>
      <c r="H12" s="82">
        <f t="shared" si="0"/>
        <v>21999</v>
      </c>
    </row>
    <row r="13" spans="2:8" ht="15.5" x14ac:dyDescent="0.35">
      <c r="B13" s="65">
        <v>1130628395</v>
      </c>
      <c r="C13" s="69" t="s">
        <v>150</v>
      </c>
      <c r="D13" s="66">
        <v>1</v>
      </c>
      <c r="E13" s="69" t="s">
        <v>282</v>
      </c>
      <c r="F13" s="67">
        <v>120000</v>
      </c>
      <c r="G13" s="67"/>
      <c r="H13" s="82">
        <f t="shared" si="0"/>
        <v>120000</v>
      </c>
    </row>
    <row r="14" spans="2:8" ht="15.5" x14ac:dyDescent="0.35">
      <c r="B14" s="65">
        <v>890107487</v>
      </c>
      <c r="C14" s="69" t="s">
        <v>33</v>
      </c>
      <c r="D14" s="66">
        <v>1</v>
      </c>
      <c r="E14" s="69" t="s">
        <v>283</v>
      </c>
      <c r="F14" s="67">
        <v>11950</v>
      </c>
      <c r="G14" s="67">
        <v>2271</v>
      </c>
      <c r="H14" s="82">
        <f t="shared" si="0"/>
        <v>14221</v>
      </c>
    </row>
    <row r="15" spans="2:8" ht="15.5" x14ac:dyDescent="0.35">
      <c r="B15" s="65">
        <v>16613246</v>
      </c>
      <c r="C15" s="69" t="s">
        <v>269</v>
      </c>
      <c r="D15" s="66">
        <v>1</v>
      </c>
      <c r="E15" s="69" t="s">
        <v>242</v>
      </c>
      <c r="F15" s="67">
        <v>9600</v>
      </c>
      <c r="G15" s="67">
        <v>1824</v>
      </c>
      <c r="H15" s="82">
        <f t="shared" si="0"/>
        <v>11424</v>
      </c>
    </row>
    <row r="16" spans="2:8" ht="15.5" x14ac:dyDescent="0.35">
      <c r="B16" s="65">
        <v>4644476</v>
      </c>
      <c r="C16" s="69" t="s">
        <v>284</v>
      </c>
      <c r="D16" s="66">
        <v>1</v>
      </c>
      <c r="E16" s="69" t="s">
        <v>281</v>
      </c>
      <c r="F16" s="67">
        <v>80000</v>
      </c>
      <c r="G16" s="67"/>
      <c r="H16" s="82">
        <f t="shared" si="0"/>
        <v>80000</v>
      </c>
    </row>
    <row r="17" spans="2:10" ht="15.5" x14ac:dyDescent="0.35">
      <c r="B17" s="65">
        <v>1151939515</v>
      </c>
      <c r="C17" s="69" t="s">
        <v>25</v>
      </c>
      <c r="D17" s="66">
        <v>1</v>
      </c>
      <c r="E17" s="69" t="s">
        <v>285</v>
      </c>
      <c r="F17" s="67">
        <v>3500</v>
      </c>
      <c r="G17" s="67"/>
      <c r="H17" s="82">
        <f t="shared" si="0"/>
        <v>3500</v>
      </c>
    </row>
    <row r="18" spans="2:10" ht="15.5" x14ac:dyDescent="0.35">
      <c r="B18" s="65">
        <v>1151939515</v>
      </c>
      <c r="C18" s="69" t="s">
        <v>25</v>
      </c>
      <c r="D18" s="66">
        <v>1</v>
      </c>
      <c r="E18" s="69" t="s">
        <v>286</v>
      </c>
      <c r="F18" s="67">
        <v>3600</v>
      </c>
      <c r="G18" s="67"/>
      <c r="H18" s="82">
        <f t="shared" si="0"/>
        <v>3600</v>
      </c>
    </row>
    <row r="19" spans="2:10" ht="15.5" x14ac:dyDescent="0.35">
      <c r="B19" s="65">
        <v>9009432434</v>
      </c>
      <c r="C19" s="69" t="s">
        <v>174</v>
      </c>
      <c r="D19" s="66">
        <v>1</v>
      </c>
      <c r="E19" s="69" t="s">
        <v>287</v>
      </c>
      <c r="F19" s="67">
        <v>8000</v>
      </c>
      <c r="G19" s="67"/>
      <c r="H19" s="82">
        <f t="shared" si="0"/>
        <v>8000</v>
      </c>
    </row>
    <row r="20" spans="2:10" ht="15.5" x14ac:dyDescent="0.35">
      <c r="B20" s="65">
        <v>9009432434</v>
      </c>
      <c r="C20" s="69" t="s">
        <v>174</v>
      </c>
      <c r="D20" s="66">
        <v>1</v>
      </c>
      <c r="E20" s="69" t="s">
        <v>288</v>
      </c>
      <c r="F20" s="67">
        <v>6000</v>
      </c>
      <c r="G20" s="67"/>
      <c r="H20" s="82">
        <f t="shared" si="0"/>
        <v>6000</v>
      </c>
    </row>
    <row r="21" spans="2:10" ht="15.5" x14ac:dyDescent="0.35">
      <c r="B21" s="65">
        <v>1144125548</v>
      </c>
      <c r="C21" s="69" t="s">
        <v>289</v>
      </c>
      <c r="D21" s="66">
        <v>1</v>
      </c>
      <c r="E21" s="69" t="s">
        <v>290</v>
      </c>
      <c r="F21" s="67">
        <v>26000</v>
      </c>
      <c r="G21" s="67"/>
      <c r="H21" s="82">
        <f t="shared" si="0"/>
        <v>26000</v>
      </c>
    </row>
    <row r="22" spans="2:10" ht="15.5" x14ac:dyDescent="0.35">
      <c r="B22" s="65">
        <v>901531447</v>
      </c>
      <c r="C22" s="69" t="s">
        <v>291</v>
      </c>
      <c r="D22" s="66">
        <v>1</v>
      </c>
      <c r="E22" s="69" t="s">
        <v>290</v>
      </c>
      <c r="F22" s="67">
        <v>31092</v>
      </c>
      <c r="G22" s="67">
        <v>5908</v>
      </c>
      <c r="H22" s="82">
        <f t="shared" si="0"/>
        <v>37000</v>
      </c>
    </row>
    <row r="23" spans="2:10" ht="15.5" x14ac:dyDescent="0.35">
      <c r="B23" s="65">
        <v>1143966856</v>
      </c>
      <c r="C23" s="69" t="s">
        <v>279</v>
      </c>
      <c r="D23" s="66">
        <v>1</v>
      </c>
      <c r="E23" s="69" t="s">
        <v>272</v>
      </c>
      <c r="F23" s="67">
        <v>26000</v>
      </c>
      <c r="G23" s="67"/>
      <c r="H23" s="82">
        <f t="shared" si="0"/>
        <v>26000</v>
      </c>
    </row>
    <row r="24" spans="2:10" ht="15.5" x14ac:dyDescent="0.35">
      <c r="B24" s="65"/>
      <c r="C24" s="69"/>
      <c r="D24" s="66"/>
      <c r="E24" s="69"/>
      <c r="F24" s="67"/>
      <c r="G24" s="67"/>
      <c r="H24" s="82">
        <f t="shared" si="0"/>
        <v>0</v>
      </c>
    </row>
    <row r="25" spans="2:10" ht="15.5" x14ac:dyDescent="0.35">
      <c r="B25" s="76"/>
      <c r="C25" s="77"/>
      <c r="D25" s="78"/>
      <c r="E25" s="77"/>
      <c r="F25" s="79"/>
      <c r="G25" s="80"/>
      <c r="H25" s="82">
        <f t="shared" si="0"/>
        <v>0</v>
      </c>
      <c r="J25" s="73"/>
    </row>
    <row r="26" spans="2:10" x14ac:dyDescent="0.35">
      <c r="B26" s="16"/>
      <c r="C26" s="17"/>
      <c r="D26" s="3"/>
      <c r="E26" s="17"/>
      <c r="F26" s="128" t="s">
        <v>49</v>
      </c>
      <c r="G26" s="129"/>
      <c r="H26" s="56">
        <f>SUM(H9:H25)</f>
        <v>504244</v>
      </c>
    </row>
    <row r="27" spans="2:10" x14ac:dyDescent="0.35">
      <c r="B27" s="16"/>
      <c r="C27" s="17"/>
      <c r="D27" s="3"/>
      <c r="E27" s="17"/>
      <c r="F27" s="57" t="s">
        <v>50</v>
      </c>
      <c r="G27" s="58"/>
      <c r="H27" s="59">
        <v>600000</v>
      </c>
      <c r="J27" s="73"/>
    </row>
    <row r="28" spans="2:10" ht="15.5" x14ac:dyDescent="0.35">
      <c r="B28" s="22"/>
      <c r="C28" s="23"/>
      <c r="D28" s="35"/>
      <c r="E28" s="23"/>
      <c r="F28" s="60" t="s">
        <v>51</v>
      </c>
      <c r="G28" s="61"/>
      <c r="H28" s="62">
        <f>+H27-H26</f>
        <v>95756</v>
      </c>
      <c r="I28">
        <v>122800</v>
      </c>
      <c r="J28" s="73">
        <f>+H28+I28</f>
        <v>218556</v>
      </c>
    </row>
    <row r="30" spans="2:10" x14ac:dyDescent="0.35">
      <c r="F30" t="s">
        <v>280</v>
      </c>
      <c r="H30">
        <f>12000+23000+650</f>
        <v>35650</v>
      </c>
    </row>
    <row r="31" spans="2:10" x14ac:dyDescent="0.35">
      <c r="H31" s="73">
        <f>+H28-H30</f>
        <v>60106</v>
      </c>
    </row>
  </sheetData>
  <mergeCells count="3">
    <mergeCell ref="D5:F5"/>
    <mergeCell ref="D6:F6"/>
    <mergeCell ref="F26:G2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986C-9FB6-419C-AF34-E44733909D09}">
  <dimension ref="B4:K35"/>
  <sheetViews>
    <sheetView topLeftCell="A15" workbookViewId="0">
      <selection activeCell="E11" sqref="E11"/>
    </sheetView>
  </sheetViews>
  <sheetFormatPr baseColWidth="10" defaultColWidth="10.81640625" defaultRowHeight="14.5" x14ac:dyDescent="0.35"/>
  <cols>
    <col min="2" max="2" width="20.08984375" customWidth="1"/>
    <col min="3" max="3" width="31.08984375" customWidth="1"/>
    <col min="5" max="5" width="38.08984375" customWidth="1"/>
    <col min="6" max="6" width="17" bestFit="1" customWidth="1"/>
    <col min="7" max="8" width="14.90625" bestFit="1" customWidth="1"/>
    <col min="9" max="9" width="12.81640625" bestFit="1" customWidth="1"/>
    <col min="11" max="11" width="12.81640625" bestFit="1" customWidth="1"/>
  </cols>
  <sheetData>
    <row r="4" spans="2:8" x14ac:dyDescent="0.35">
      <c r="B4" t="s">
        <v>310</v>
      </c>
    </row>
    <row r="6" spans="2:8" x14ac:dyDescent="0.35">
      <c r="B6" s="3"/>
      <c r="C6" s="4" t="s">
        <v>1</v>
      </c>
      <c r="D6" s="127" t="s">
        <v>2</v>
      </c>
      <c r="E6" s="127"/>
      <c r="F6" s="127"/>
      <c r="G6" s="4"/>
      <c r="H6" s="3"/>
    </row>
    <row r="7" spans="2:8" x14ac:dyDescent="0.35">
      <c r="C7" s="4" t="s">
        <v>3</v>
      </c>
      <c r="D7" s="127">
        <v>1151939515</v>
      </c>
      <c r="E7" s="127"/>
      <c r="F7" s="127"/>
      <c r="G7" s="5"/>
      <c r="H7" s="3"/>
    </row>
    <row r="8" spans="2:8" x14ac:dyDescent="0.35">
      <c r="B8" s="3"/>
      <c r="C8" s="4" t="s">
        <v>4</v>
      </c>
      <c r="D8" s="28"/>
      <c r="E8" s="28" t="s">
        <v>5</v>
      </c>
      <c r="F8" s="29"/>
      <c r="G8" s="5"/>
      <c r="H8" s="3"/>
    </row>
    <row r="9" spans="2:8" x14ac:dyDescent="0.35">
      <c r="B9" s="6" t="s">
        <v>6</v>
      </c>
      <c r="C9" s="7" t="s">
        <v>7</v>
      </c>
      <c r="D9" s="7" t="s">
        <v>8</v>
      </c>
      <c r="E9" s="7" t="s">
        <v>9</v>
      </c>
      <c r="F9" s="6" t="s">
        <v>10</v>
      </c>
      <c r="G9" s="7" t="s">
        <v>11</v>
      </c>
      <c r="H9" s="7" t="s">
        <v>12</v>
      </c>
    </row>
    <row r="10" spans="2:8" ht="15" customHeight="1" x14ac:dyDescent="0.35">
      <c r="B10" s="65">
        <v>94530360</v>
      </c>
      <c r="C10" s="69" t="s">
        <v>293</v>
      </c>
      <c r="D10" s="66">
        <v>1</v>
      </c>
      <c r="E10" s="69" t="s">
        <v>294</v>
      </c>
      <c r="F10" s="67">
        <v>110000</v>
      </c>
      <c r="G10" s="67">
        <v>20900</v>
      </c>
      <c r="H10" s="82">
        <f>+F10+G10</f>
        <v>130900</v>
      </c>
    </row>
    <row r="11" spans="2:8" ht="15" customHeight="1" x14ac:dyDescent="0.35">
      <c r="B11" s="65">
        <v>66966743</v>
      </c>
      <c r="C11" s="69" t="s">
        <v>295</v>
      </c>
      <c r="D11" s="66">
        <v>1</v>
      </c>
      <c r="E11" s="69" t="s">
        <v>296</v>
      </c>
      <c r="F11" s="67">
        <v>2101</v>
      </c>
      <c r="G11" s="67">
        <v>399</v>
      </c>
      <c r="H11" s="82">
        <f t="shared" ref="H11:H26" si="0">+F11+G11</f>
        <v>2500</v>
      </c>
    </row>
    <row r="12" spans="2:8" ht="15" customHeight="1" x14ac:dyDescent="0.35">
      <c r="B12" s="65">
        <v>66966743</v>
      </c>
      <c r="C12" s="69" t="s">
        <v>295</v>
      </c>
      <c r="D12" s="66">
        <v>1</v>
      </c>
      <c r="E12" s="69" t="s">
        <v>240</v>
      </c>
      <c r="F12" s="67">
        <v>21512</v>
      </c>
      <c r="G12" s="67">
        <v>4087</v>
      </c>
      <c r="H12" s="82">
        <f t="shared" si="0"/>
        <v>25599</v>
      </c>
    </row>
    <row r="13" spans="2:8" ht="15" customHeight="1" x14ac:dyDescent="0.35">
      <c r="B13" s="65" t="s">
        <v>297</v>
      </c>
      <c r="C13" s="69" t="s">
        <v>298</v>
      </c>
      <c r="D13" s="66">
        <v>1</v>
      </c>
      <c r="E13" s="69" t="s">
        <v>299</v>
      </c>
      <c r="F13" s="67">
        <v>3600</v>
      </c>
      <c r="G13" s="67"/>
      <c r="H13" s="82">
        <f t="shared" si="0"/>
        <v>3600</v>
      </c>
    </row>
    <row r="14" spans="2:8" ht="15" customHeight="1" x14ac:dyDescent="0.35">
      <c r="B14" s="65" t="s">
        <v>92</v>
      </c>
      <c r="C14" s="69" t="s">
        <v>300</v>
      </c>
      <c r="D14" s="66">
        <v>1</v>
      </c>
      <c r="E14" s="69" t="s">
        <v>301</v>
      </c>
      <c r="F14" s="67">
        <v>18487</v>
      </c>
      <c r="G14" s="67">
        <v>3513</v>
      </c>
      <c r="H14" s="82">
        <f t="shared" si="0"/>
        <v>22000</v>
      </c>
    </row>
    <row r="15" spans="2:8" ht="15" customHeight="1" x14ac:dyDescent="0.35">
      <c r="B15" s="65" t="s">
        <v>92</v>
      </c>
      <c r="C15" s="69" t="s">
        <v>300</v>
      </c>
      <c r="D15" s="66">
        <v>1</v>
      </c>
      <c r="E15" s="69" t="s">
        <v>302</v>
      </c>
      <c r="F15" s="67">
        <v>27731</v>
      </c>
      <c r="G15" s="67">
        <v>5269</v>
      </c>
      <c r="H15" s="82">
        <f t="shared" si="0"/>
        <v>33000</v>
      </c>
    </row>
    <row r="16" spans="2:8" ht="15" customHeight="1" x14ac:dyDescent="0.35">
      <c r="B16" s="65" t="s">
        <v>140</v>
      </c>
      <c r="C16" s="69" t="s">
        <v>303</v>
      </c>
      <c r="D16" s="66">
        <v>1</v>
      </c>
      <c r="E16" s="69" t="s">
        <v>304</v>
      </c>
      <c r="F16" s="67">
        <v>75000</v>
      </c>
      <c r="G16" s="67"/>
      <c r="H16" s="82">
        <f t="shared" si="0"/>
        <v>75000</v>
      </c>
    </row>
    <row r="17" spans="2:11" ht="15" customHeight="1" x14ac:dyDescent="0.35">
      <c r="B17" s="85" t="s">
        <v>306</v>
      </c>
      <c r="C17" s="69" t="s">
        <v>307</v>
      </c>
      <c r="D17" s="66">
        <v>1</v>
      </c>
      <c r="E17" s="70" t="s">
        <v>308</v>
      </c>
      <c r="F17" s="84">
        <v>63190</v>
      </c>
      <c r="G17" s="67"/>
      <c r="H17" s="82">
        <f t="shared" si="0"/>
        <v>63190</v>
      </c>
    </row>
    <row r="18" spans="2:11" ht="15" customHeight="1" x14ac:dyDescent="0.35">
      <c r="B18" s="65">
        <v>1151939515</v>
      </c>
      <c r="C18" s="69" t="s">
        <v>25</v>
      </c>
      <c r="D18" s="66">
        <v>1</v>
      </c>
      <c r="E18" s="69" t="s">
        <v>305</v>
      </c>
      <c r="F18" s="67">
        <v>13000</v>
      </c>
      <c r="G18" s="67"/>
      <c r="H18" s="82">
        <f t="shared" si="0"/>
        <v>13000</v>
      </c>
    </row>
    <row r="19" spans="2:11" ht="15" customHeight="1" x14ac:dyDescent="0.35">
      <c r="B19" s="65">
        <v>1151939515</v>
      </c>
      <c r="C19" s="69" t="s">
        <v>25</v>
      </c>
      <c r="D19" s="66">
        <v>1</v>
      </c>
      <c r="E19" s="69" t="s">
        <v>305</v>
      </c>
      <c r="F19" s="67">
        <v>35000</v>
      </c>
      <c r="G19" s="67"/>
      <c r="H19" s="82">
        <f t="shared" si="0"/>
        <v>35000</v>
      </c>
      <c r="K19" s="72"/>
    </row>
    <row r="20" spans="2:11" ht="15" customHeight="1" x14ac:dyDescent="0.35">
      <c r="B20" s="65">
        <v>1151939515</v>
      </c>
      <c r="C20" s="69" t="s">
        <v>25</v>
      </c>
      <c r="D20" s="66">
        <v>1</v>
      </c>
      <c r="E20" s="69" t="s">
        <v>309</v>
      </c>
      <c r="F20" s="67">
        <v>7200</v>
      </c>
      <c r="G20" s="67"/>
      <c r="H20" s="82">
        <f t="shared" si="0"/>
        <v>7200</v>
      </c>
      <c r="K20" s="72"/>
    </row>
    <row r="21" spans="2:11" ht="15" customHeight="1" x14ac:dyDescent="0.35">
      <c r="B21" s="65">
        <v>1151939515</v>
      </c>
      <c r="C21" s="69" t="s">
        <v>25</v>
      </c>
      <c r="D21" s="66">
        <v>1</v>
      </c>
      <c r="E21" s="69" t="s">
        <v>305</v>
      </c>
      <c r="F21" s="67">
        <v>20000</v>
      </c>
      <c r="G21" s="67"/>
      <c r="H21" s="82">
        <f t="shared" si="0"/>
        <v>20000</v>
      </c>
      <c r="K21" s="72"/>
    </row>
    <row r="22" spans="2:11" ht="15" customHeight="1" x14ac:dyDescent="0.35">
      <c r="B22" s="65">
        <v>1151939515</v>
      </c>
      <c r="C22" s="69" t="s">
        <v>25</v>
      </c>
      <c r="D22" s="66">
        <v>1</v>
      </c>
      <c r="E22" s="69" t="s">
        <v>305</v>
      </c>
      <c r="F22" s="67">
        <v>40000</v>
      </c>
      <c r="G22" s="67"/>
      <c r="H22" s="82">
        <f t="shared" si="0"/>
        <v>40000</v>
      </c>
      <c r="K22" s="72"/>
    </row>
    <row r="23" spans="2:11" ht="15" customHeight="1" x14ac:dyDescent="0.35">
      <c r="B23" s="65"/>
      <c r="C23" s="69"/>
      <c r="D23" s="66"/>
      <c r="E23" s="69"/>
      <c r="F23" s="67"/>
      <c r="G23" s="67"/>
      <c r="H23" s="82">
        <f t="shared" si="0"/>
        <v>0</v>
      </c>
      <c r="K23" s="73"/>
    </row>
    <row r="24" spans="2:11" ht="15" customHeight="1" x14ac:dyDescent="0.35">
      <c r="B24" s="65"/>
      <c r="C24" s="69"/>
      <c r="D24" s="66"/>
      <c r="E24" s="69"/>
      <c r="F24" s="67"/>
      <c r="G24" s="67"/>
      <c r="H24" s="82">
        <f t="shared" si="0"/>
        <v>0</v>
      </c>
    </row>
    <row r="25" spans="2:11" ht="15" customHeight="1" x14ac:dyDescent="0.35">
      <c r="B25" s="65"/>
      <c r="C25" s="69"/>
      <c r="D25" s="66"/>
      <c r="E25" s="69"/>
      <c r="F25" s="67"/>
      <c r="G25" s="67"/>
      <c r="H25" s="82">
        <f t="shared" si="0"/>
        <v>0</v>
      </c>
    </row>
    <row r="26" spans="2:11" ht="15.5" x14ac:dyDescent="0.35">
      <c r="B26" s="65"/>
      <c r="C26" s="69"/>
      <c r="D26" s="66"/>
      <c r="E26" s="69"/>
      <c r="F26" s="67"/>
      <c r="G26" s="67"/>
      <c r="H26" s="82">
        <f t="shared" si="0"/>
        <v>0</v>
      </c>
    </row>
    <row r="27" spans="2:11" ht="15.5" x14ac:dyDescent="0.35">
      <c r="B27" s="76"/>
      <c r="C27" s="77"/>
      <c r="D27" s="78"/>
      <c r="E27" s="77"/>
      <c r="F27" s="79"/>
      <c r="G27" s="80"/>
      <c r="H27" s="82">
        <f t="shared" ref="H27" si="1">+F27+G27</f>
        <v>0</v>
      </c>
    </row>
    <row r="28" spans="2:11" x14ac:dyDescent="0.35">
      <c r="B28" s="16"/>
      <c r="C28" s="17"/>
      <c r="D28" s="3"/>
      <c r="E28" s="17"/>
      <c r="F28" s="128" t="s">
        <v>49</v>
      </c>
      <c r="G28" s="129"/>
      <c r="H28" s="56">
        <f>SUM(H10:H27)</f>
        <v>470989</v>
      </c>
    </row>
    <row r="29" spans="2:11" x14ac:dyDescent="0.35">
      <c r="B29" s="16"/>
      <c r="C29" s="17"/>
      <c r="D29" s="3"/>
      <c r="E29" s="17"/>
      <c r="F29" s="57" t="s">
        <v>50</v>
      </c>
      <c r="G29" s="58"/>
      <c r="H29" s="59">
        <v>600000</v>
      </c>
    </row>
    <row r="30" spans="2:11" ht="15.5" x14ac:dyDescent="0.35">
      <c r="B30" s="22"/>
      <c r="C30" s="23"/>
      <c r="D30" s="35"/>
      <c r="E30" s="23"/>
      <c r="F30" s="60" t="s">
        <v>51</v>
      </c>
      <c r="G30" s="61"/>
      <c r="H30" s="62">
        <f>+H29-H28</f>
        <v>129011</v>
      </c>
    </row>
    <row r="32" spans="2:11" x14ac:dyDescent="0.35">
      <c r="H32" s="72"/>
    </row>
    <row r="33" spans="8:11" x14ac:dyDescent="0.35">
      <c r="H33" s="72"/>
      <c r="I33" s="72"/>
      <c r="J33" s="72"/>
      <c r="K33" s="72"/>
    </row>
    <row r="35" spans="8:11" x14ac:dyDescent="0.35">
      <c r="H35" s="73"/>
    </row>
  </sheetData>
  <mergeCells count="3">
    <mergeCell ref="D6:F6"/>
    <mergeCell ref="D7:F7"/>
    <mergeCell ref="F28:G2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CDC4-54B8-4DDE-A568-2CF2E69726BD}">
  <dimension ref="B3:I28"/>
  <sheetViews>
    <sheetView workbookViewId="0">
      <selection activeCell="E11" sqref="E11"/>
    </sheetView>
  </sheetViews>
  <sheetFormatPr baseColWidth="10" defaultRowHeight="14.5" x14ac:dyDescent="0.35"/>
  <cols>
    <col min="2" max="2" width="30.6328125" bestFit="1" customWidth="1"/>
    <col min="3" max="3" width="44.1796875" customWidth="1"/>
    <col min="5" max="5" width="51.36328125" customWidth="1"/>
    <col min="6" max="6" width="20" customWidth="1"/>
    <col min="7" max="7" width="19" customWidth="1"/>
    <col min="8" max="8" width="25.1796875" customWidth="1"/>
  </cols>
  <sheetData>
    <row r="3" spans="2:9" x14ac:dyDescent="0.35">
      <c r="B3" t="s">
        <v>310</v>
      </c>
    </row>
    <row r="5" spans="2:9" x14ac:dyDescent="0.35">
      <c r="B5" s="3"/>
      <c r="C5" s="4" t="s">
        <v>1</v>
      </c>
      <c r="D5" s="127" t="s">
        <v>2</v>
      </c>
      <c r="E5" s="127"/>
      <c r="F5" s="127"/>
      <c r="G5" s="4"/>
      <c r="H5" s="3"/>
    </row>
    <row r="6" spans="2:9" x14ac:dyDescent="0.35">
      <c r="C6" s="4" t="s">
        <v>3</v>
      </c>
      <c r="D6" s="127">
        <v>1151939515</v>
      </c>
      <c r="E6" s="127"/>
      <c r="F6" s="127"/>
      <c r="G6" s="5"/>
      <c r="H6" s="3"/>
    </row>
    <row r="7" spans="2:9" x14ac:dyDescent="0.35">
      <c r="B7" s="3"/>
      <c r="C7" s="4" t="s">
        <v>4</v>
      </c>
      <c r="D7" s="28"/>
      <c r="E7" s="28" t="s">
        <v>5</v>
      </c>
      <c r="F7" s="29"/>
      <c r="G7" s="5"/>
      <c r="H7" s="3"/>
    </row>
    <row r="8" spans="2:9" x14ac:dyDescent="0.35">
      <c r="B8" s="6" t="s">
        <v>6</v>
      </c>
      <c r="C8" s="7" t="s">
        <v>7</v>
      </c>
      <c r="D8" s="7" t="s">
        <v>8</v>
      </c>
      <c r="E8" s="7" t="s">
        <v>9</v>
      </c>
      <c r="F8" s="6" t="s">
        <v>10</v>
      </c>
      <c r="G8" s="7" t="s">
        <v>11</v>
      </c>
      <c r="H8" s="7" t="s">
        <v>12</v>
      </c>
    </row>
    <row r="9" spans="2:9" ht="15.5" x14ac:dyDescent="0.35">
      <c r="B9" s="65" t="s">
        <v>32</v>
      </c>
      <c r="C9" s="69" t="s">
        <v>73</v>
      </c>
      <c r="D9" s="66">
        <v>1</v>
      </c>
      <c r="E9" s="69" t="s">
        <v>311</v>
      </c>
      <c r="F9" s="67">
        <v>6840</v>
      </c>
      <c r="G9" s="67">
        <v>1300</v>
      </c>
      <c r="H9" s="82">
        <f>+F9+G9</f>
        <v>8140</v>
      </c>
    </row>
    <row r="10" spans="2:9" ht="15.5" x14ac:dyDescent="0.35">
      <c r="B10" s="65" t="s">
        <v>32</v>
      </c>
      <c r="C10" s="69" t="s">
        <v>73</v>
      </c>
      <c r="D10" s="66">
        <v>1</v>
      </c>
      <c r="E10" s="69" t="s">
        <v>312</v>
      </c>
      <c r="F10" s="67">
        <v>46952</v>
      </c>
      <c r="G10" s="67">
        <v>2414</v>
      </c>
      <c r="H10" s="82">
        <f t="shared" ref="H10:H25" si="0">+F10+G10</f>
        <v>49366</v>
      </c>
    </row>
    <row r="11" spans="2:9" ht="15.5" x14ac:dyDescent="0.35">
      <c r="B11" s="65" t="s">
        <v>32</v>
      </c>
      <c r="C11" s="69" t="s">
        <v>73</v>
      </c>
      <c r="D11" s="66">
        <v>1</v>
      </c>
      <c r="E11" s="69" t="s">
        <v>313</v>
      </c>
      <c r="F11" s="67">
        <v>5185</v>
      </c>
      <c r="G11" s="67">
        <v>985</v>
      </c>
      <c r="H11" s="82">
        <f t="shared" si="0"/>
        <v>6170</v>
      </c>
    </row>
    <row r="12" spans="2:9" ht="15.5" x14ac:dyDescent="0.35">
      <c r="B12" s="65" t="s">
        <v>32</v>
      </c>
      <c r="C12" s="69" t="s">
        <v>73</v>
      </c>
      <c r="D12" s="66">
        <v>1</v>
      </c>
      <c r="E12" s="69" t="s">
        <v>75</v>
      </c>
      <c r="F12" s="67">
        <v>2381</v>
      </c>
      <c r="G12" s="67">
        <v>119</v>
      </c>
      <c r="H12" s="82">
        <f t="shared" si="0"/>
        <v>2500</v>
      </c>
    </row>
    <row r="13" spans="2:9" ht="15.5" x14ac:dyDescent="0.35">
      <c r="B13" s="65" t="s">
        <v>17</v>
      </c>
      <c r="C13" s="69" t="s">
        <v>314</v>
      </c>
      <c r="D13" s="66">
        <v>1</v>
      </c>
      <c r="E13" s="69" t="s">
        <v>315</v>
      </c>
      <c r="F13" s="67">
        <v>9748</v>
      </c>
      <c r="G13" s="67">
        <v>1852</v>
      </c>
      <c r="H13" s="82">
        <f t="shared" si="0"/>
        <v>11600</v>
      </c>
    </row>
    <row r="14" spans="2:9" ht="15.5" x14ac:dyDescent="0.35">
      <c r="B14" s="65" t="s">
        <v>107</v>
      </c>
      <c r="C14" s="69" t="s">
        <v>180</v>
      </c>
      <c r="D14" s="66">
        <v>1</v>
      </c>
      <c r="E14" s="69" t="s">
        <v>316</v>
      </c>
      <c r="F14" s="67">
        <v>7875</v>
      </c>
      <c r="G14" s="67">
        <v>1496</v>
      </c>
      <c r="H14" s="82">
        <f t="shared" si="0"/>
        <v>9371</v>
      </c>
      <c r="I14" s="73"/>
    </row>
    <row r="15" spans="2:9" ht="15.5" x14ac:dyDescent="0.35">
      <c r="B15" s="65" t="s">
        <v>107</v>
      </c>
      <c r="C15" s="69" t="s">
        <v>180</v>
      </c>
      <c r="D15" s="66">
        <v>1</v>
      </c>
      <c r="E15" s="69" t="s">
        <v>317</v>
      </c>
      <c r="F15" s="67">
        <v>15750</v>
      </c>
      <c r="G15" s="67">
        <v>2993</v>
      </c>
      <c r="H15" s="82">
        <f t="shared" si="0"/>
        <v>18743</v>
      </c>
    </row>
    <row r="16" spans="2:9" ht="15.5" x14ac:dyDescent="0.35">
      <c r="B16" s="85" t="s">
        <v>318</v>
      </c>
      <c r="C16" s="69" t="s">
        <v>319</v>
      </c>
      <c r="D16" s="66">
        <v>1</v>
      </c>
      <c r="E16" s="70" t="s">
        <v>320</v>
      </c>
      <c r="F16" s="84">
        <v>16807</v>
      </c>
      <c r="G16" s="67">
        <v>3193</v>
      </c>
      <c r="H16" s="82">
        <f t="shared" si="0"/>
        <v>20000</v>
      </c>
    </row>
    <row r="17" spans="2:8" ht="15.5" x14ac:dyDescent="0.35">
      <c r="B17" s="65">
        <v>1129597157</v>
      </c>
      <c r="C17" s="69" t="s">
        <v>321</v>
      </c>
      <c r="D17" s="66">
        <v>1</v>
      </c>
      <c r="E17" s="69" t="s">
        <v>322</v>
      </c>
      <c r="F17" s="67">
        <v>43000</v>
      </c>
      <c r="G17" s="67"/>
      <c r="H17" s="82">
        <f t="shared" si="0"/>
        <v>43000</v>
      </c>
    </row>
    <row r="18" spans="2:8" ht="15.5" x14ac:dyDescent="0.35">
      <c r="B18" s="65"/>
      <c r="C18" s="69" t="s">
        <v>323</v>
      </c>
      <c r="D18" s="66">
        <v>1</v>
      </c>
      <c r="E18" s="69" t="s">
        <v>324</v>
      </c>
      <c r="F18" s="67">
        <v>90000</v>
      </c>
      <c r="G18" s="67"/>
      <c r="H18" s="82">
        <f t="shared" si="0"/>
        <v>90000</v>
      </c>
    </row>
    <row r="19" spans="2:8" ht="15.5" x14ac:dyDescent="0.35">
      <c r="B19" s="65">
        <v>42787954</v>
      </c>
      <c r="C19" s="69" t="s">
        <v>325</v>
      </c>
      <c r="D19" s="66">
        <v>1</v>
      </c>
      <c r="E19" s="69" t="s">
        <v>326</v>
      </c>
      <c r="F19" s="67">
        <v>54000</v>
      </c>
      <c r="G19" s="67"/>
      <c r="H19" s="82">
        <f t="shared" si="0"/>
        <v>54000</v>
      </c>
    </row>
    <row r="20" spans="2:8" ht="15.5" x14ac:dyDescent="0.35">
      <c r="B20" s="65">
        <v>1130628395</v>
      </c>
      <c r="C20" s="69" t="s">
        <v>150</v>
      </c>
      <c r="D20" s="66">
        <v>1</v>
      </c>
      <c r="E20" s="69" t="s">
        <v>305</v>
      </c>
      <c r="F20" s="67">
        <v>120000</v>
      </c>
      <c r="G20" s="67"/>
      <c r="H20" s="82">
        <f t="shared" si="0"/>
        <v>120000</v>
      </c>
    </row>
    <row r="21" spans="2:8" ht="15.5" x14ac:dyDescent="0.35">
      <c r="B21" s="65">
        <v>1151939515</v>
      </c>
      <c r="C21" s="69" t="s">
        <v>25</v>
      </c>
      <c r="D21" s="66">
        <v>1</v>
      </c>
      <c r="E21" s="69" t="s">
        <v>305</v>
      </c>
      <c r="F21" s="67">
        <v>50000</v>
      </c>
      <c r="G21" s="67"/>
      <c r="H21" s="82">
        <f t="shared" si="0"/>
        <v>50000</v>
      </c>
    </row>
    <row r="22" spans="2:8" ht="15.5" x14ac:dyDescent="0.35">
      <c r="B22" s="65">
        <v>1151939515</v>
      </c>
      <c r="C22" s="69" t="s">
        <v>25</v>
      </c>
      <c r="D22" s="66">
        <v>1</v>
      </c>
      <c r="E22" s="69" t="s">
        <v>305</v>
      </c>
      <c r="F22" s="67">
        <v>35000</v>
      </c>
      <c r="G22" s="67"/>
      <c r="H22" s="82">
        <f t="shared" si="0"/>
        <v>35000</v>
      </c>
    </row>
    <row r="23" spans="2:8" ht="15.5" x14ac:dyDescent="0.35">
      <c r="B23" s="65" t="s">
        <v>32</v>
      </c>
      <c r="C23" s="69" t="s">
        <v>73</v>
      </c>
      <c r="D23" s="66">
        <v>1</v>
      </c>
      <c r="E23" s="69" t="s">
        <v>327</v>
      </c>
      <c r="F23" s="67">
        <v>33500</v>
      </c>
      <c r="G23" s="67"/>
      <c r="H23" s="82">
        <f t="shared" si="0"/>
        <v>33500</v>
      </c>
    </row>
    <row r="24" spans="2:8" ht="15.5" x14ac:dyDescent="0.35">
      <c r="B24" s="65"/>
      <c r="C24" s="69" t="s">
        <v>25</v>
      </c>
      <c r="D24" s="66">
        <v>1</v>
      </c>
      <c r="E24" s="69" t="s">
        <v>305</v>
      </c>
      <c r="F24" s="67">
        <v>25000</v>
      </c>
      <c r="G24" s="67"/>
      <c r="H24" s="82">
        <f t="shared" si="0"/>
        <v>25000</v>
      </c>
    </row>
    <row r="25" spans="2:8" ht="15.5" x14ac:dyDescent="0.35">
      <c r="B25" s="76"/>
      <c r="C25" s="77"/>
      <c r="D25" s="78"/>
      <c r="E25" s="77"/>
      <c r="F25" s="79"/>
      <c r="G25" s="80"/>
      <c r="H25" s="82">
        <f t="shared" si="0"/>
        <v>0</v>
      </c>
    </row>
    <row r="26" spans="2:8" x14ac:dyDescent="0.35">
      <c r="B26" s="16"/>
      <c r="C26" s="17"/>
      <c r="D26" s="3"/>
      <c r="E26" s="17"/>
      <c r="F26" s="128" t="s">
        <v>49</v>
      </c>
      <c r="G26" s="129"/>
      <c r="H26" s="56">
        <f>SUM(H9:H25)</f>
        <v>576390</v>
      </c>
    </row>
    <row r="27" spans="2:8" x14ac:dyDescent="0.35">
      <c r="B27" s="16"/>
      <c r="C27" s="17"/>
      <c r="D27" s="3"/>
      <c r="E27" s="17"/>
      <c r="F27" s="57" t="s">
        <v>50</v>
      </c>
      <c r="G27" s="58"/>
      <c r="H27" s="59">
        <v>600000</v>
      </c>
    </row>
    <row r="28" spans="2:8" ht="15.5" x14ac:dyDescent="0.35">
      <c r="B28" s="22"/>
      <c r="C28" s="23"/>
      <c r="D28" s="35"/>
      <c r="E28" s="23"/>
      <c r="F28" s="60" t="s">
        <v>51</v>
      </c>
      <c r="G28" s="61"/>
      <c r="H28" s="62">
        <f>+H27-H26</f>
        <v>23610</v>
      </c>
    </row>
  </sheetData>
  <mergeCells count="3">
    <mergeCell ref="D5:F5"/>
    <mergeCell ref="D6:F6"/>
    <mergeCell ref="F26:G2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BDB25-70B7-469A-9424-206ED812E061}">
  <dimension ref="C3:L40"/>
  <sheetViews>
    <sheetView topLeftCell="B13" workbookViewId="0">
      <selection activeCell="E11" sqref="E11"/>
    </sheetView>
  </sheetViews>
  <sheetFormatPr baseColWidth="10" defaultRowHeight="14.5" x14ac:dyDescent="0.35"/>
  <cols>
    <col min="3" max="3" width="21.08984375" customWidth="1"/>
    <col min="4" max="4" width="38.36328125" customWidth="1"/>
    <col min="6" max="6" width="38.453125" customWidth="1"/>
    <col min="12" max="12" width="14.54296875" bestFit="1" customWidth="1"/>
  </cols>
  <sheetData>
    <row r="3" spans="3:9" x14ac:dyDescent="0.35">
      <c r="C3" t="s">
        <v>333</v>
      </c>
    </row>
    <row r="5" spans="3:9" x14ac:dyDescent="0.35">
      <c r="C5" s="3"/>
      <c r="D5" s="4" t="s">
        <v>1</v>
      </c>
      <c r="E5" s="127" t="s">
        <v>2</v>
      </c>
      <c r="F5" s="127"/>
      <c r="G5" s="127"/>
      <c r="H5" s="4"/>
      <c r="I5" s="3"/>
    </row>
    <row r="6" spans="3:9" x14ac:dyDescent="0.35">
      <c r="D6" s="4" t="s">
        <v>3</v>
      </c>
      <c r="E6" s="127">
        <v>1151939515</v>
      </c>
      <c r="F6" s="127"/>
      <c r="G6" s="127"/>
      <c r="H6" s="5"/>
      <c r="I6" s="3"/>
    </row>
    <row r="7" spans="3:9" x14ac:dyDescent="0.35">
      <c r="C7" s="3"/>
      <c r="D7" s="4" t="s">
        <v>4</v>
      </c>
      <c r="E7" s="28"/>
      <c r="F7" s="28" t="s">
        <v>5</v>
      </c>
      <c r="G7" s="29"/>
      <c r="H7" s="5"/>
      <c r="I7" s="3"/>
    </row>
    <row r="8" spans="3:9" x14ac:dyDescent="0.35">
      <c r="C8" s="6" t="s">
        <v>6</v>
      </c>
      <c r="D8" s="7" t="s">
        <v>7</v>
      </c>
      <c r="E8" s="7" t="s">
        <v>8</v>
      </c>
      <c r="F8" s="7" t="s">
        <v>9</v>
      </c>
      <c r="G8" s="6" t="s">
        <v>10</v>
      </c>
      <c r="H8" s="7" t="s">
        <v>11</v>
      </c>
      <c r="I8" s="7" t="s">
        <v>12</v>
      </c>
    </row>
    <row r="9" spans="3:9" ht="15" customHeight="1" x14ac:dyDescent="0.35">
      <c r="C9" s="65" t="s">
        <v>87</v>
      </c>
      <c r="D9" s="69" t="s">
        <v>88</v>
      </c>
      <c r="E9" s="88">
        <v>1</v>
      </c>
      <c r="F9" s="66" t="s">
        <v>89</v>
      </c>
      <c r="G9" s="67">
        <v>3700</v>
      </c>
      <c r="H9" s="67"/>
      <c r="I9" s="82">
        <f>+G9+H9</f>
        <v>3700</v>
      </c>
    </row>
    <row r="10" spans="3:9" ht="15" customHeight="1" x14ac:dyDescent="0.35">
      <c r="C10" s="65" t="s">
        <v>87</v>
      </c>
      <c r="D10" s="69" t="s">
        <v>88</v>
      </c>
      <c r="E10" s="88">
        <v>1</v>
      </c>
      <c r="F10" s="66" t="s">
        <v>89</v>
      </c>
      <c r="G10" s="67">
        <v>3700</v>
      </c>
      <c r="H10" s="67"/>
      <c r="I10" s="82">
        <f t="shared" ref="I10:I28" si="0">+G10+H10</f>
        <v>3700</v>
      </c>
    </row>
    <row r="11" spans="3:9" ht="15" customHeight="1" x14ac:dyDescent="0.35">
      <c r="C11" s="65" t="s">
        <v>17</v>
      </c>
      <c r="D11" s="69" t="s">
        <v>314</v>
      </c>
      <c r="E11" s="88">
        <v>1</v>
      </c>
      <c r="F11" s="69" t="s">
        <v>334</v>
      </c>
      <c r="G11" s="67">
        <v>93193</v>
      </c>
      <c r="H11" s="67">
        <v>17707</v>
      </c>
      <c r="I11" s="82">
        <f t="shared" si="0"/>
        <v>110900</v>
      </c>
    </row>
    <row r="12" spans="3:9" ht="15" customHeight="1" x14ac:dyDescent="0.35">
      <c r="C12" s="65" t="s">
        <v>107</v>
      </c>
      <c r="D12" s="69" t="s">
        <v>335</v>
      </c>
      <c r="E12" s="88">
        <v>1</v>
      </c>
      <c r="F12" s="69" t="s">
        <v>336</v>
      </c>
      <c r="G12" s="67">
        <v>14400</v>
      </c>
      <c r="H12" s="67">
        <v>2736</v>
      </c>
      <c r="I12" s="82">
        <f t="shared" si="0"/>
        <v>17136</v>
      </c>
    </row>
    <row r="13" spans="3:9" ht="15" customHeight="1" x14ac:dyDescent="0.35">
      <c r="C13" s="65" t="s">
        <v>337</v>
      </c>
      <c r="D13" s="69" t="s">
        <v>338</v>
      </c>
      <c r="E13" s="88">
        <v>1</v>
      </c>
      <c r="F13" s="69" t="s">
        <v>38</v>
      </c>
      <c r="G13" s="67">
        <v>67905</v>
      </c>
      <c r="H13" s="67">
        <v>3395</v>
      </c>
      <c r="I13" s="82">
        <f t="shared" si="0"/>
        <v>71300</v>
      </c>
    </row>
    <row r="14" spans="3:9" ht="15" customHeight="1" x14ac:dyDescent="0.35">
      <c r="C14" s="65" t="s">
        <v>92</v>
      </c>
      <c r="D14" s="69" t="s">
        <v>265</v>
      </c>
      <c r="E14" s="88">
        <v>1</v>
      </c>
      <c r="F14" s="69" t="s">
        <v>339</v>
      </c>
      <c r="G14" s="67">
        <v>18487</v>
      </c>
      <c r="H14" s="67">
        <v>3513</v>
      </c>
      <c r="I14" s="82">
        <f t="shared" si="0"/>
        <v>22000</v>
      </c>
    </row>
    <row r="15" spans="3:9" ht="15" customHeight="1" x14ac:dyDescent="0.35">
      <c r="C15" s="65" t="s">
        <v>200</v>
      </c>
      <c r="D15" s="69" t="s">
        <v>340</v>
      </c>
      <c r="E15" s="88">
        <v>1</v>
      </c>
      <c r="F15" s="69" t="s">
        <v>341</v>
      </c>
      <c r="G15" s="67">
        <v>72100</v>
      </c>
      <c r="H15" s="67">
        <v>13699</v>
      </c>
      <c r="I15" s="82">
        <f t="shared" si="0"/>
        <v>85799</v>
      </c>
    </row>
    <row r="16" spans="3:9" ht="15" customHeight="1" x14ac:dyDescent="0.35">
      <c r="C16" s="66">
        <v>1151939515</v>
      </c>
      <c r="D16" s="69" t="s">
        <v>25</v>
      </c>
      <c r="E16" s="88">
        <v>1</v>
      </c>
      <c r="F16" s="70" t="s">
        <v>342</v>
      </c>
      <c r="G16" s="84">
        <v>20000</v>
      </c>
      <c r="H16" s="67"/>
      <c r="I16" s="82">
        <f t="shared" si="0"/>
        <v>20000</v>
      </c>
    </row>
    <row r="17" spans="3:12" ht="15" customHeight="1" x14ac:dyDescent="0.35">
      <c r="C17" s="66">
        <v>1151939515</v>
      </c>
      <c r="D17" s="69" t="s">
        <v>25</v>
      </c>
      <c r="E17" s="88">
        <v>1</v>
      </c>
      <c r="F17" s="70" t="s">
        <v>342</v>
      </c>
      <c r="G17" s="67">
        <v>10000</v>
      </c>
      <c r="H17" s="67"/>
      <c r="I17" s="82">
        <f t="shared" si="0"/>
        <v>10000</v>
      </c>
    </row>
    <row r="18" spans="3:12" ht="15" customHeight="1" x14ac:dyDescent="0.35">
      <c r="C18" s="66">
        <v>1151939515</v>
      </c>
      <c r="D18" s="69" t="s">
        <v>25</v>
      </c>
      <c r="E18" s="88">
        <v>1</v>
      </c>
      <c r="F18" s="70" t="s">
        <v>342</v>
      </c>
      <c r="G18" s="67">
        <v>15000</v>
      </c>
      <c r="H18" s="67"/>
      <c r="I18" s="82">
        <f t="shared" si="0"/>
        <v>15000</v>
      </c>
    </row>
    <row r="19" spans="3:12" ht="15" customHeight="1" x14ac:dyDescent="0.35">
      <c r="C19" s="66">
        <v>1151939515</v>
      </c>
      <c r="D19" s="69" t="s">
        <v>25</v>
      </c>
      <c r="E19" s="88">
        <v>1</v>
      </c>
      <c r="F19" s="69" t="s">
        <v>281</v>
      </c>
      <c r="G19" s="67">
        <v>90000</v>
      </c>
      <c r="H19" s="67"/>
      <c r="I19" s="82">
        <f t="shared" si="0"/>
        <v>90000</v>
      </c>
    </row>
    <row r="20" spans="3:12" ht="15" customHeight="1" x14ac:dyDescent="0.35">
      <c r="C20" s="65">
        <v>29117782</v>
      </c>
      <c r="D20" s="69" t="s">
        <v>343</v>
      </c>
      <c r="E20" s="88">
        <v>1</v>
      </c>
      <c r="F20" s="69" t="s">
        <v>342</v>
      </c>
      <c r="G20" s="67">
        <v>15000</v>
      </c>
      <c r="H20" s="67"/>
      <c r="I20" s="82">
        <f t="shared" si="0"/>
        <v>15000</v>
      </c>
    </row>
    <row r="21" spans="3:12" ht="15" customHeight="1" x14ac:dyDescent="0.35">
      <c r="C21" s="65">
        <v>29117782</v>
      </c>
      <c r="D21" s="69" t="s">
        <v>343</v>
      </c>
      <c r="E21" s="88">
        <v>1</v>
      </c>
      <c r="F21" s="69" t="s">
        <v>342</v>
      </c>
      <c r="G21" s="67">
        <v>13000</v>
      </c>
      <c r="H21" s="67"/>
      <c r="I21" s="82">
        <f t="shared" si="0"/>
        <v>13000</v>
      </c>
      <c r="L21" s="86"/>
    </row>
    <row r="22" spans="3:12" ht="15" customHeight="1" x14ac:dyDescent="0.35">
      <c r="C22" s="65">
        <v>38640890</v>
      </c>
      <c r="D22" s="69" t="s">
        <v>344</v>
      </c>
      <c r="E22" s="88">
        <v>1</v>
      </c>
      <c r="F22" s="69" t="s">
        <v>342</v>
      </c>
      <c r="G22" s="67">
        <v>15000</v>
      </c>
      <c r="H22" s="67"/>
      <c r="I22" s="82">
        <f t="shared" si="0"/>
        <v>15000</v>
      </c>
      <c r="L22" s="86"/>
    </row>
    <row r="23" spans="3:12" ht="15" customHeight="1" x14ac:dyDescent="0.35">
      <c r="C23" s="65">
        <v>38640890</v>
      </c>
      <c r="D23" s="69" t="s">
        <v>344</v>
      </c>
      <c r="E23" s="88">
        <v>1</v>
      </c>
      <c r="F23" s="69" t="s">
        <v>342</v>
      </c>
      <c r="G23" s="67">
        <v>20000</v>
      </c>
      <c r="H23" s="67"/>
      <c r="I23" s="82">
        <f t="shared" si="0"/>
        <v>20000</v>
      </c>
      <c r="L23" s="86"/>
    </row>
    <row r="24" spans="3:12" ht="15" customHeight="1" x14ac:dyDescent="0.35">
      <c r="C24" s="65">
        <v>1004034990</v>
      </c>
      <c r="D24" s="69" t="s">
        <v>345</v>
      </c>
      <c r="E24" s="88">
        <v>1</v>
      </c>
      <c r="F24" s="69" t="s">
        <v>346</v>
      </c>
      <c r="G24" s="67">
        <v>70000</v>
      </c>
      <c r="H24" s="67"/>
      <c r="I24" s="82">
        <f t="shared" si="0"/>
        <v>70000</v>
      </c>
      <c r="L24" s="86"/>
    </row>
    <row r="25" spans="3:12" ht="15" customHeight="1" x14ac:dyDescent="0.35">
      <c r="C25" s="65">
        <v>860512330</v>
      </c>
      <c r="D25" s="69" t="s">
        <v>42</v>
      </c>
      <c r="E25" s="88">
        <v>1</v>
      </c>
      <c r="F25" s="69" t="s">
        <v>347</v>
      </c>
      <c r="G25" s="67">
        <v>14500</v>
      </c>
      <c r="H25" s="67"/>
      <c r="I25" s="82">
        <f t="shared" si="0"/>
        <v>14500</v>
      </c>
      <c r="L25" s="86"/>
    </row>
    <row r="26" spans="3:12" ht="15" customHeight="1" x14ac:dyDescent="0.35">
      <c r="C26" s="65">
        <v>860512330</v>
      </c>
      <c r="D26" s="69" t="s">
        <v>42</v>
      </c>
      <c r="E26" s="88">
        <v>1</v>
      </c>
      <c r="F26" s="69" t="s">
        <v>347</v>
      </c>
      <c r="G26" s="67">
        <v>6700</v>
      </c>
      <c r="H26" s="67"/>
      <c r="I26" s="82">
        <f t="shared" si="0"/>
        <v>6700</v>
      </c>
      <c r="L26" s="86"/>
    </row>
    <row r="27" spans="3:12" ht="15" customHeight="1" x14ac:dyDescent="0.35">
      <c r="C27" s="65"/>
      <c r="D27" s="69"/>
      <c r="E27" s="88"/>
      <c r="F27" s="69"/>
      <c r="G27" s="67"/>
      <c r="H27" s="67"/>
      <c r="I27" s="82">
        <f t="shared" si="0"/>
        <v>0</v>
      </c>
      <c r="L27" s="86"/>
    </row>
    <row r="28" spans="3:12" ht="15.5" x14ac:dyDescent="0.35">
      <c r="C28" s="76"/>
      <c r="D28" s="77"/>
      <c r="E28" s="78"/>
      <c r="F28" s="77"/>
      <c r="G28" s="79"/>
      <c r="H28" s="80"/>
      <c r="I28" s="82">
        <f t="shared" si="0"/>
        <v>0</v>
      </c>
      <c r="L28" s="86"/>
    </row>
    <row r="29" spans="3:12" ht="15.5" x14ac:dyDescent="0.35">
      <c r="C29" s="16"/>
      <c r="D29" s="17"/>
      <c r="E29" s="3"/>
      <c r="F29" s="17"/>
      <c r="G29" s="128" t="s">
        <v>49</v>
      </c>
      <c r="H29" s="129"/>
      <c r="I29" s="56">
        <f>SUM(I9:I28)</f>
        <v>603735</v>
      </c>
      <c r="L29" s="86"/>
    </row>
    <row r="30" spans="3:12" ht="15.5" x14ac:dyDescent="0.35">
      <c r="C30" s="16"/>
      <c r="D30" s="17"/>
      <c r="E30" s="3"/>
      <c r="F30" s="17"/>
      <c r="G30" s="57" t="s">
        <v>50</v>
      </c>
      <c r="H30" s="58"/>
      <c r="I30" s="59">
        <v>600000</v>
      </c>
      <c r="L30" s="86"/>
    </row>
    <row r="31" spans="3:12" ht="15.5" x14ac:dyDescent="0.35">
      <c r="C31" s="22"/>
      <c r="D31" s="23"/>
      <c r="E31" s="35"/>
      <c r="F31" s="23"/>
      <c r="G31" s="60" t="s">
        <v>51</v>
      </c>
      <c r="H31" s="61"/>
      <c r="I31" s="62">
        <f>+I30-I29</f>
        <v>-3735</v>
      </c>
      <c r="L31" s="87"/>
    </row>
    <row r="32" spans="3:12" ht="15.5" x14ac:dyDescent="0.35">
      <c r="L32" s="86"/>
    </row>
    <row r="33" spans="12:12" ht="15.5" x14ac:dyDescent="0.35">
      <c r="L33" s="86"/>
    </row>
    <row r="34" spans="12:12" x14ac:dyDescent="0.35">
      <c r="L34" s="72"/>
    </row>
    <row r="35" spans="12:12" x14ac:dyDescent="0.35">
      <c r="L35" s="72"/>
    </row>
    <row r="36" spans="12:12" x14ac:dyDescent="0.35">
      <c r="L36" s="72"/>
    </row>
    <row r="37" spans="12:12" x14ac:dyDescent="0.35">
      <c r="L37" s="72"/>
    </row>
    <row r="38" spans="12:12" x14ac:dyDescent="0.35">
      <c r="L38" s="72"/>
    </row>
    <row r="39" spans="12:12" x14ac:dyDescent="0.35">
      <c r="L39" s="72"/>
    </row>
    <row r="40" spans="12:12" x14ac:dyDescent="0.35">
      <c r="L40" s="72"/>
    </row>
  </sheetData>
  <mergeCells count="3">
    <mergeCell ref="E5:G5"/>
    <mergeCell ref="E6:G6"/>
    <mergeCell ref="G29:H2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11DD4-249A-4249-8B0F-DCC08BE838B4}">
  <dimension ref="B2:J38"/>
  <sheetViews>
    <sheetView topLeftCell="A15" workbookViewId="0">
      <selection activeCell="E11" sqref="E11"/>
    </sheetView>
  </sheetViews>
  <sheetFormatPr baseColWidth="10" defaultRowHeight="14.5" x14ac:dyDescent="0.35"/>
  <cols>
    <col min="2" max="2" width="21.81640625" customWidth="1"/>
    <col min="3" max="3" width="38.08984375" customWidth="1"/>
    <col min="4" max="4" width="6.36328125" style="2" customWidth="1"/>
    <col min="5" max="5" width="45.90625" customWidth="1"/>
  </cols>
  <sheetData>
    <row r="2" spans="2:8" x14ac:dyDescent="0.35">
      <c r="B2" t="s">
        <v>377</v>
      </c>
    </row>
    <row r="4" spans="2:8" x14ac:dyDescent="0.35">
      <c r="B4" s="3"/>
      <c r="C4" s="4" t="s">
        <v>1</v>
      </c>
      <c r="D4" s="127" t="s">
        <v>2</v>
      </c>
      <c r="E4" s="127"/>
      <c r="F4" s="127"/>
      <c r="G4" s="4"/>
      <c r="H4" s="3"/>
    </row>
    <row r="5" spans="2:8" x14ac:dyDescent="0.35">
      <c r="C5" s="4" t="s">
        <v>3</v>
      </c>
      <c r="D5" s="127">
        <v>1151939515</v>
      </c>
      <c r="E5" s="127"/>
      <c r="F5" s="127"/>
      <c r="G5" s="5"/>
      <c r="H5" s="3"/>
    </row>
    <row r="6" spans="2:8" x14ac:dyDescent="0.35">
      <c r="B6" s="3"/>
      <c r="C6" s="4" t="s">
        <v>4</v>
      </c>
      <c r="D6" s="28"/>
      <c r="E6" s="28" t="s">
        <v>5</v>
      </c>
      <c r="F6" s="29"/>
      <c r="G6" s="5"/>
      <c r="H6" s="3"/>
    </row>
    <row r="7" spans="2:8" x14ac:dyDescent="0.35">
      <c r="B7" s="6" t="s">
        <v>6</v>
      </c>
      <c r="C7" s="7" t="s">
        <v>7</v>
      </c>
      <c r="D7" s="7" t="s">
        <v>8</v>
      </c>
      <c r="E7" s="7" t="s">
        <v>9</v>
      </c>
      <c r="F7" s="6" t="s">
        <v>10</v>
      </c>
      <c r="G7" s="7" t="s">
        <v>11</v>
      </c>
      <c r="H7" s="7" t="s">
        <v>12</v>
      </c>
    </row>
    <row r="8" spans="2:8" ht="15" customHeight="1" x14ac:dyDescent="0.35">
      <c r="B8" s="90">
        <v>72139975</v>
      </c>
      <c r="C8" s="69" t="s">
        <v>348</v>
      </c>
      <c r="D8" s="30">
        <v>1</v>
      </c>
      <c r="E8" s="69" t="s">
        <v>349</v>
      </c>
      <c r="F8" s="67">
        <v>43000</v>
      </c>
      <c r="G8" s="67"/>
      <c r="H8" s="89">
        <f>+F8+G8</f>
        <v>43000</v>
      </c>
    </row>
    <row r="9" spans="2:8" ht="15" customHeight="1" x14ac:dyDescent="0.35">
      <c r="B9" s="90" t="s">
        <v>350</v>
      </c>
      <c r="C9" s="69" t="s">
        <v>351</v>
      </c>
      <c r="D9" s="30">
        <v>1</v>
      </c>
      <c r="E9" s="69" t="s">
        <v>352</v>
      </c>
      <c r="F9" s="67">
        <v>5882</v>
      </c>
      <c r="G9" s="67">
        <v>1118</v>
      </c>
      <c r="H9" s="89">
        <f t="shared" ref="H9:H35" si="0">+F9+G9</f>
        <v>7000</v>
      </c>
    </row>
    <row r="10" spans="2:8" ht="15" customHeight="1" x14ac:dyDescent="0.35">
      <c r="B10" s="90" t="s">
        <v>39</v>
      </c>
      <c r="C10" s="69">
        <v>472</v>
      </c>
      <c r="D10" s="30">
        <v>1</v>
      </c>
      <c r="E10" s="69" t="s">
        <v>353</v>
      </c>
      <c r="F10" s="67">
        <v>14200</v>
      </c>
      <c r="G10" s="67"/>
      <c r="H10" s="89">
        <f t="shared" si="0"/>
        <v>14200</v>
      </c>
    </row>
    <row r="11" spans="2:8" ht="15" customHeight="1" x14ac:dyDescent="0.35">
      <c r="B11" s="90" t="s">
        <v>39</v>
      </c>
      <c r="C11" s="69">
        <v>472</v>
      </c>
      <c r="D11" s="30">
        <v>1</v>
      </c>
      <c r="E11" s="69" t="s">
        <v>353</v>
      </c>
      <c r="F11" s="67">
        <v>9750</v>
      </c>
      <c r="G11" s="67"/>
      <c r="H11" s="89">
        <f t="shared" si="0"/>
        <v>9750</v>
      </c>
    </row>
    <row r="12" spans="2:8" ht="15" customHeight="1" x14ac:dyDescent="0.35">
      <c r="B12" s="90">
        <v>890200110</v>
      </c>
      <c r="C12" s="69" t="s">
        <v>354</v>
      </c>
      <c r="D12" s="30">
        <v>1</v>
      </c>
      <c r="E12" s="69" t="s">
        <v>356</v>
      </c>
      <c r="F12" s="67">
        <v>7900</v>
      </c>
      <c r="G12" s="67"/>
      <c r="H12" s="89">
        <f t="shared" si="0"/>
        <v>7900</v>
      </c>
    </row>
    <row r="13" spans="2:8" ht="15" customHeight="1" x14ac:dyDescent="0.35">
      <c r="B13" s="90" t="s">
        <v>355</v>
      </c>
      <c r="C13" s="69" t="s">
        <v>357</v>
      </c>
      <c r="D13" s="30">
        <v>1</v>
      </c>
      <c r="E13" s="69" t="s">
        <v>358</v>
      </c>
      <c r="F13" s="67">
        <v>21000</v>
      </c>
      <c r="G13" s="67"/>
      <c r="H13" s="89">
        <f t="shared" si="0"/>
        <v>21000</v>
      </c>
    </row>
    <row r="14" spans="2:8" ht="15" customHeight="1" x14ac:dyDescent="0.35">
      <c r="B14" s="90" t="s">
        <v>32</v>
      </c>
      <c r="C14" s="69" t="s">
        <v>359</v>
      </c>
      <c r="D14" s="30">
        <v>1</v>
      </c>
      <c r="E14" s="69" t="s">
        <v>360</v>
      </c>
      <c r="F14" s="67">
        <v>20150</v>
      </c>
      <c r="G14" s="67"/>
      <c r="H14" s="89">
        <f t="shared" si="0"/>
        <v>20150</v>
      </c>
    </row>
    <row r="15" spans="2:8" ht="15" customHeight="1" x14ac:dyDescent="0.35">
      <c r="B15" s="69">
        <v>1151939515</v>
      </c>
      <c r="C15" s="69" t="s">
        <v>361</v>
      </c>
      <c r="D15" s="30">
        <v>1</v>
      </c>
      <c r="E15" s="70" t="s">
        <v>362</v>
      </c>
      <c r="F15" s="84">
        <v>15000</v>
      </c>
      <c r="G15" s="67"/>
      <c r="H15" s="89">
        <f t="shared" si="0"/>
        <v>15000</v>
      </c>
    </row>
    <row r="16" spans="2:8" ht="15" customHeight="1" x14ac:dyDescent="0.35">
      <c r="B16" s="69">
        <v>1151939515</v>
      </c>
      <c r="C16" s="69" t="s">
        <v>361</v>
      </c>
      <c r="D16" s="30">
        <v>1</v>
      </c>
      <c r="E16" s="69" t="s">
        <v>362</v>
      </c>
      <c r="F16" s="67">
        <v>11000</v>
      </c>
      <c r="G16" s="67"/>
      <c r="H16" s="89">
        <f t="shared" si="0"/>
        <v>11000</v>
      </c>
    </row>
    <row r="17" spans="2:8" ht="15" customHeight="1" x14ac:dyDescent="0.35">
      <c r="B17" s="69">
        <v>1151939515</v>
      </c>
      <c r="C17" s="69" t="s">
        <v>361</v>
      </c>
      <c r="D17" s="30">
        <v>1</v>
      </c>
      <c r="E17" s="69" t="s">
        <v>362</v>
      </c>
      <c r="F17" s="67">
        <v>16000</v>
      </c>
      <c r="G17" s="67"/>
      <c r="H17" s="89">
        <f t="shared" si="0"/>
        <v>16000</v>
      </c>
    </row>
    <row r="18" spans="2:8" ht="15" customHeight="1" x14ac:dyDescent="0.35">
      <c r="B18" s="69">
        <v>1151939515</v>
      </c>
      <c r="C18" s="69" t="s">
        <v>361</v>
      </c>
      <c r="D18" s="30">
        <v>1</v>
      </c>
      <c r="E18" s="69" t="s">
        <v>362</v>
      </c>
      <c r="F18" s="67">
        <v>15000</v>
      </c>
      <c r="G18" s="67"/>
      <c r="H18" s="89">
        <f t="shared" si="0"/>
        <v>15000</v>
      </c>
    </row>
    <row r="19" spans="2:8" ht="15" customHeight="1" x14ac:dyDescent="0.35">
      <c r="B19" s="69">
        <v>1151939515</v>
      </c>
      <c r="C19" s="69" t="s">
        <v>361</v>
      </c>
      <c r="D19" s="30">
        <v>1</v>
      </c>
      <c r="E19" s="69" t="s">
        <v>362</v>
      </c>
      <c r="F19" s="67">
        <v>15000</v>
      </c>
      <c r="G19" s="67"/>
      <c r="H19" s="89">
        <f t="shared" si="0"/>
        <v>15000</v>
      </c>
    </row>
    <row r="20" spans="2:8" ht="15" customHeight="1" x14ac:dyDescent="0.35">
      <c r="B20" s="69">
        <v>1151939515</v>
      </c>
      <c r="C20" s="69" t="s">
        <v>361</v>
      </c>
      <c r="D20" s="30">
        <v>1</v>
      </c>
      <c r="E20" s="69" t="s">
        <v>363</v>
      </c>
      <c r="F20" s="67">
        <v>3500</v>
      </c>
      <c r="G20" s="67"/>
      <c r="H20" s="89">
        <f t="shared" si="0"/>
        <v>3500</v>
      </c>
    </row>
    <row r="21" spans="2:8" ht="15" customHeight="1" x14ac:dyDescent="0.35">
      <c r="B21" s="91">
        <v>8900399000</v>
      </c>
      <c r="C21" s="69" t="s">
        <v>364</v>
      </c>
      <c r="D21" s="30">
        <v>1</v>
      </c>
      <c r="E21" s="69" t="s">
        <v>365</v>
      </c>
      <c r="F21" s="67">
        <v>42017</v>
      </c>
      <c r="G21" s="67">
        <v>7983</v>
      </c>
      <c r="H21" s="89">
        <f t="shared" si="0"/>
        <v>50000</v>
      </c>
    </row>
    <row r="22" spans="2:8" ht="15" customHeight="1" x14ac:dyDescent="0.35">
      <c r="B22" s="91">
        <v>66966743</v>
      </c>
      <c r="C22" s="69" t="s">
        <v>219</v>
      </c>
      <c r="D22" s="30">
        <v>1</v>
      </c>
      <c r="E22" s="69" t="s">
        <v>366</v>
      </c>
      <c r="F22" s="67">
        <v>25630</v>
      </c>
      <c r="G22" s="67">
        <v>4870</v>
      </c>
      <c r="H22" s="89">
        <f t="shared" si="0"/>
        <v>30500</v>
      </c>
    </row>
    <row r="23" spans="2:8" ht="15" customHeight="1" x14ac:dyDescent="0.35">
      <c r="B23" s="91">
        <v>901149951</v>
      </c>
      <c r="C23" s="69" t="s">
        <v>351</v>
      </c>
      <c r="D23" s="30">
        <v>1</v>
      </c>
      <c r="E23" s="69" t="s">
        <v>367</v>
      </c>
      <c r="F23" s="67">
        <v>16807</v>
      </c>
      <c r="G23" s="67">
        <v>3193</v>
      </c>
      <c r="H23" s="89">
        <f t="shared" si="0"/>
        <v>20000</v>
      </c>
    </row>
    <row r="24" spans="2:8" ht="15" customHeight="1" x14ac:dyDescent="0.35">
      <c r="B24" s="91">
        <v>100610839</v>
      </c>
      <c r="C24" s="69" t="s">
        <v>368</v>
      </c>
      <c r="D24" s="30">
        <v>1</v>
      </c>
      <c r="E24" s="69" t="s">
        <v>369</v>
      </c>
      <c r="F24" s="67">
        <v>30000</v>
      </c>
      <c r="G24" s="67"/>
      <c r="H24" s="89">
        <f t="shared" si="0"/>
        <v>30000</v>
      </c>
    </row>
    <row r="25" spans="2:8" ht="15" customHeight="1" x14ac:dyDescent="0.35">
      <c r="B25" s="91">
        <v>1001034990</v>
      </c>
      <c r="C25" s="69" t="s">
        <v>370</v>
      </c>
      <c r="D25" s="30">
        <v>1</v>
      </c>
      <c r="E25" s="69" t="s">
        <v>371</v>
      </c>
      <c r="F25" s="67">
        <v>10000</v>
      </c>
      <c r="G25" s="67"/>
      <c r="H25" s="89">
        <f t="shared" si="0"/>
        <v>10000</v>
      </c>
    </row>
    <row r="26" spans="2:8" ht="15" customHeight="1" x14ac:dyDescent="0.35">
      <c r="B26" s="69">
        <v>1151939515</v>
      </c>
      <c r="C26" s="69" t="s">
        <v>361</v>
      </c>
      <c r="D26" s="30">
        <v>1</v>
      </c>
      <c r="E26" s="69" t="s">
        <v>362</v>
      </c>
      <c r="F26" s="84">
        <v>15000</v>
      </c>
      <c r="G26" s="67"/>
      <c r="H26" s="89">
        <f t="shared" si="0"/>
        <v>15000</v>
      </c>
    </row>
    <row r="27" spans="2:8" ht="15" customHeight="1" x14ac:dyDescent="0.35">
      <c r="B27" s="69">
        <v>1151939515</v>
      </c>
      <c r="C27" s="69" t="s">
        <v>361</v>
      </c>
      <c r="D27" s="30">
        <v>1</v>
      </c>
      <c r="E27" s="69" t="s">
        <v>353</v>
      </c>
      <c r="F27" s="84">
        <v>15000</v>
      </c>
      <c r="G27" s="67"/>
      <c r="H27" s="89">
        <f t="shared" si="0"/>
        <v>15000</v>
      </c>
    </row>
    <row r="28" spans="2:8" ht="15" customHeight="1" x14ac:dyDescent="0.35">
      <c r="B28" s="69">
        <v>1151939515</v>
      </c>
      <c r="C28" s="69" t="s">
        <v>361</v>
      </c>
      <c r="D28" s="30">
        <v>1</v>
      </c>
      <c r="E28" s="69" t="s">
        <v>362</v>
      </c>
      <c r="F28" s="84">
        <v>15000</v>
      </c>
      <c r="G28" s="67"/>
      <c r="H28" s="89">
        <f t="shared" si="0"/>
        <v>15000</v>
      </c>
    </row>
    <row r="29" spans="2:8" ht="15.5" x14ac:dyDescent="0.35">
      <c r="B29" s="69">
        <v>1151939515</v>
      </c>
      <c r="C29" s="69" t="s">
        <v>361</v>
      </c>
      <c r="D29" s="30">
        <v>1</v>
      </c>
      <c r="E29" s="69" t="s">
        <v>362</v>
      </c>
      <c r="F29" s="84">
        <v>15000</v>
      </c>
      <c r="G29" s="67"/>
      <c r="H29" s="89">
        <f t="shared" si="0"/>
        <v>15000</v>
      </c>
    </row>
    <row r="30" spans="2:8" ht="15.5" x14ac:dyDescent="0.35">
      <c r="B30" s="69">
        <v>16613246</v>
      </c>
      <c r="C30" s="69" t="s">
        <v>372</v>
      </c>
      <c r="D30" s="30">
        <v>1</v>
      </c>
      <c r="E30" s="69" t="s">
        <v>373</v>
      </c>
      <c r="F30" s="84">
        <v>35520</v>
      </c>
      <c r="G30" s="67">
        <v>6719</v>
      </c>
      <c r="H30" s="89">
        <f t="shared" si="0"/>
        <v>42239</v>
      </c>
    </row>
    <row r="31" spans="2:8" ht="15.5" x14ac:dyDescent="0.35">
      <c r="B31" s="69">
        <v>16613246</v>
      </c>
      <c r="C31" s="69" t="s">
        <v>372</v>
      </c>
      <c r="D31" s="30">
        <v>1</v>
      </c>
      <c r="E31" s="69" t="s">
        <v>373</v>
      </c>
      <c r="F31" s="84">
        <v>7000</v>
      </c>
      <c r="G31" s="67">
        <v>2600</v>
      </c>
      <c r="H31" s="89">
        <f t="shared" si="0"/>
        <v>9600</v>
      </c>
    </row>
    <row r="32" spans="2:8" ht="15.5" x14ac:dyDescent="0.35">
      <c r="B32" s="69">
        <v>16613246</v>
      </c>
      <c r="C32" s="69" t="s">
        <v>372</v>
      </c>
      <c r="D32" s="30">
        <v>1</v>
      </c>
      <c r="E32" s="69" t="s">
        <v>373</v>
      </c>
      <c r="F32" s="84">
        <v>14000</v>
      </c>
      <c r="G32" s="67">
        <v>5200</v>
      </c>
      <c r="H32" s="89">
        <f t="shared" si="0"/>
        <v>19200</v>
      </c>
    </row>
    <row r="33" spans="2:10" ht="15.5" x14ac:dyDescent="0.35">
      <c r="B33" s="69">
        <v>1053784953</v>
      </c>
      <c r="C33" s="69" t="s">
        <v>374</v>
      </c>
      <c r="D33" s="30">
        <v>1</v>
      </c>
      <c r="E33" s="69" t="s">
        <v>375</v>
      </c>
      <c r="F33" s="84">
        <v>60000</v>
      </c>
      <c r="G33" s="67"/>
      <c r="H33" s="89">
        <f t="shared" si="0"/>
        <v>60000</v>
      </c>
    </row>
    <row r="34" spans="2:10" ht="15.5" x14ac:dyDescent="0.35">
      <c r="B34" s="90">
        <v>1006108309</v>
      </c>
      <c r="C34" s="69" t="s">
        <v>368</v>
      </c>
      <c r="D34" s="66">
        <v>1</v>
      </c>
      <c r="E34" s="69" t="s">
        <v>376</v>
      </c>
      <c r="F34" s="67">
        <v>30000</v>
      </c>
      <c r="G34" s="67"/>
      <c r="H34" s="89">
        <f t="shared" si="0"/>
        <v>30000</v>
      </c>
    </row>
    <row r="35" spans="2:10" ht="15.5" x14ac:dyDescent="0.35">
      <c r="B35" s="69">
        <v>1151939515</v>
      </c>
      <c r="C35" s="69" t="s">
        <v>361</v>
      </c>
      <c r="D35" s="30">
        <v>1</v>
      </c>
      <c r="E35" s="69" t="s">
        <v>362</v>
      </c>
      <c r="F35" s="67">
        <v>15000</v>
      </c>
      <c r="G35" s="80"/>
      <c r="H35" s="89">
        <f t="shared" si="0"/>
        <v>15000</v>
      </c>
    </row>
    <row r="36" spans="2:10" x14ac:dyDescent="0.35">
      <c r="B36" s="16"/>
      <c r="C36" s="17"/>
      <c r="D36" s="3"/>
      <c r="E36" s="17"/>
      <c r="F36" s="128" t="s">
        <v>49</v>
      </c>
      <c r="G36" s="129"/>
      <c r="H36" s="56">
        <f>SUM(H8:H35)</f>
        <v>575039</v>
      </c>
    </row>
    <row r="37" spans="2:10" x14ac:dyDescent="0.35">
      <c r="B37" s="16"/>
      <c r="C37" s="17"/>
      <c r="D37" s="3"/>
      <c r="E37" s="17"/>
      <c r="F37" s="57" t="s">
        <v>50</v>
      </c>
      <c r="G37" s="58"/>
      <c r="H37" s="59">
        <v>600000</v>
      </c>
    </row>
    <row r="38" spans="2:10" ht="15.5" x14ac:dyDescent="0.35">
      <c r="B38" s="22"/>
      <c r="C38" s="23"/>
      <c r="D38" s="35"/>
      <c r="E38" s="23"/>
      <c r="F38" s="60" t="s">
        <v>51</v>
      </c>
      <c r="G38" s="61"/>
      <c r="H38" s="62">
        <f>+H37-H36</f>
        <v>24961</v>
      </c>
      <c r="J38" s="73"/>
    </row>
  </sheetData>
  <mergeCells count="3">
    <mergeCell ref="D4:F4"/>
    <mergeCell ref="D5:F5"/>
    <mergeCell ref="F36:G3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81FB0-D206-4777-92FC-00BC5B59DE1B}">
  <dimension ref="B2:H37"/>
  <sheetViews>
    <sheetView workbookViewId="0">
      <selection activeCell="E11" sqref="E11"/>
    </sheetView>
  </sheetViews>
  <sheetFormatPr baseColWidth="10" defaultRowHeight="14.5" x14ac:dyDescent="0.35"/>
  <cols>
    <col min="2" max="2" width="21.90625" customWidth="1"/>
    <col min="3" max="3" width="33.453125" customWidth="1"/>
    <col min="5" max="5" width="44" customWidth="1"/>
    <col min="6" max="6" width="11.6328125" customWidth="1"/>
  </cols>
  <sheetData>
    <row r="2" spans="2:8" x14ac:dyDescent="0.35">
      <c r="B2" t="s">
        <v>391</v>
      </c>
      <c r="D2" s="2"/>
    </row>
    <row r="3" spans="2:8" x14ac:dyDescent="0.35">
      <c r="D3" s="2"/>
    </row>
    <row r="4" spans="2:8" x14ac:dyDescent="0.35">
      <c r="B4" s="3"/>
      <c r="C4" s="4" t="s">
        <v>1</v>
      </c>
      <c r="D4" s="127" t="s">
        <v>2</v>
      </c>
      <c r="E4" s="127"/>
      <c r="F4" s="127"/>
      <c r="G4" s="4"/>
      <c r="H4" s="3"/>
    </row>
    <row r="5" spans="2:8" x14ac:dyDescent="0.35">
      <c r="C5" s="4" t="s">
        <v>3</v>
      </c>
      <c r="D5" s="127">
        <v>1151939515</v>
      </c>
      <c r="E5" s="127"/>
      <c r="F5" s="127"/>
      <c r="G5" s="5"/>
      <c r="H5" s="3"/>
    </row>
    <row r="6" spans="2:8" x14ac:dyDescent="0.35">
      <c r="B6" s="3"/>
      <c r="C6" s="4" t="s">
        <v>4</v>
      </c>
      <c r="D6" s="28"/>
      <c r="E6" s="28" t="s">
        <v>5</v>
      </c>
      <c r="F6" s="29"/>
      <c r="G6" s="5"/>
      <c r="H6" s="3"/>
    </row>
    <row r="7" spans="2:8" x14ac:dyDescent="0.35">
      <c r="B7" s="6" t="s">
        <v>6</v>
      </c>
      <c r="C7" s="7" t="s">
        <v>7</v>
      </c>
      <c r="D7" s="7" t="s">
        <v>8</v>
      </c>
      <c r="E7" s="7" t="s">
        <v>9</v>
      </c>
      <c r="F7" s="6" t="s">
        <v>10</v>
      </c>
      <c r="G7" s="7" t="s">
        <v>11</v>
      </c>
      <c r="H7" s="7" t="s">
        <v>12</v>
      </c>
    </row>
    <row r="8" spans="2:8" ht="15" customHeight="1" x14ac:dyDescent="0.35">
      <c r="B8" s="90">
        <v>1151939515</v>
      </c>
      <c r="C8" s="69" t="s">
        <v>25</v>
      </c>
      <c r="D8" s="30">
        <v>1</v>
      </c>
      <c r="E8" s="69" t="s">
        <v>379</v>
      </c>
      <c r="F8" s="67">
        <v>40000</v>
      </c>
      <c r="G8" s="67"/>
      <c r="H8" s="93">
        <f>+F8+G8</f>
        <v>40000</v>
      </c>
    </row>
    <row r="9" spans="2:8" ht="15" customHeight="1" x14ac:dyDescent="0.35">
      <c r="B9" s="90" t="s">
        <v>121</v>
      </c>
      <c r="C9" s="69" t="s">
        <v>226</v>
      </c>
      <c r="D9" s="30">
        <v>1</v>
      </c>
      <c r="E9" s="69" t="s">
        <v>380</v>
      </c>
      <c r="F9" s="67">
        <v>12907</v>
      </c>
      <c r="G9" s="67">
        <f>2453+50</f>
        <v>2503</v>
      </c>
      <c r="H9" s="93">
        <f t="shared" ref="H9:H34" si="0">+F9+G9</f>
        <v>15410</v>
      </c>
    </row>
    <row r="10" spans="2:8" ht="15" customHeight="1" x14ac:dyDescent="0.35">
      <c r="B10" s="90" t="s">
        <v>200</v>
      </c>
      <c r="C10" s="69" t="s">
        <v>340</v>
      </c>
      <c r="D10" s="30">
        <v>1</v>
      </c>
      <c r="E10" s="69" t="s">
        <v>381</v>
      </c>
      <c r="F10" s="67">
        <v>77983</v>
      </c>
      <c r="G10" s="67">
        <v>14816</v>
      </c>
      <c r="H10" s="89">
        <f t="shared" si="0"/>
        <v>92799</v>
      </c>
    </row>
    <row r="11" spans="2:8" ht="15" customHeight="1" x14ac:dyDescent="0.35">
      <c r="B11" s="90" t="s">
        <v>87</v>
      </c>
      <c r="C11" s="69" t="s">
        <v>382</v>
      </c>
      <c r="D11" s="30">
        <v>1</v>
      </c>
      <c r="E11" s="69" t="s">
        <v>89</v>
      </c>
      <c r="F11" s="67">
        <v>3700</v>
      </c>
      <c r="G11" s="67"/>
      <c r="H11" s="89">
        <f t="shared" si="0"/>
        <v>3700</v>
      </c>
    </row>
    <row r="12" spans="2:8" ht="15" customHeight="1" x14ac:dyDescent="0.35">
      <c r="B12" s="90" t="s">
        <v>17</v>
      </c>
      <c r="C12" s="69" t="s">
        <v>314</v>
      </c>
      <c r="D12" s="30">
        <v>1</v>
      </c>
      <c r="E12" s="69" t="s">
        <v>381</v>
      </c>
      <c r="F12" s="67">
        <v>5042</v>
      </c>
      <c r="G12" s="67">
        <v>958</v>
      </c>
      <c r="H12" s="89">
        <f t="shared" si="0"/>
        <v>6000</v>
      </c>
    </row>
    <row r="13" spans="2:8" ht="15" customHeight="1" x14ac:dyDescent="0.35">
      <c r="B13" s="90" t="s">
        <v>383</v>
      </c>
      <c r="C13" s="69" t="s">
        <v>384</v>
      </c>
      <c r="D13" s="30">
        <v>1</v>
      </c>
      <c r="E13" s="69" t="s">
        <v>385</v>
      </c>
      <c r="F13" s="67">
        <v>48320</v>
      </c>
      <c r="G13" s="67">
        <v>9181</v>
      </c>
      <c r="H13" s="89">
        <f t="shared" si="0"/>
        <v>57501</v>
      </c>
    </row>
    <row r="14" spans="2:8" ht="15" customHeight="1" x14ac:dyDescent="0.35">
      <c r="B14" s="90" t="s">
        <v>87</v>
      </c>
      <c r="C14" s="69" t="s">
        <v>382</v>
      </c>
      <c r="D14" s="30">
        <v>1</v>
      </c>
      <c r="E14" s="69" t="s">
        <v>89</v>
      </c>
      <c r="F14" s="67">
        <v>3700</v>
      </c>
      <c r="G14" s="67"/>
      <c r="H14" s="89">
        <f t="shared" si="0"/>
        <v>3700</v>
      </c>
    </row>
    <row r="15" spans="2:8" ht="15" customHeight="1" x14ac:dyDescent="0.35">
      <c r="B15" s="69" t="s">
        <v>107</v>
      </c>
      <c r="C15" s="69" t="s">
        <v>180</v>
      </c>
      <c r="D15" s="30">
        <v>1</v>
      </c>
      <c r="E15" s="70" t="s">
        <v>386</v>
      </c>
      <c r="F15" s="84">
        <v>2775</v>
      </c>
      <c r="G15" s="67">
        <v>527</v>
      </c>
      <c r="H15" s="89">
        <f t="shared" si="0"/>
        <v>3302</v>
      </c>
    </row>
    <row r="16" spans="2:8" ht="15" customHeight="1" x14ac:dyDescent="0.35">
      <c r="B16" s="69" t="s">
        <v>92</v>
      </c>
      <c r="C16" s="69" t="s">
        <v>387</v>
      </c>
      <c r="D16" s="30">
        <v>1</v>
      </c>
      <c r="E16" s="69" t="s">
        <v>388</v>
      </c>
      <c r="F16" s="67">
        <v>16807</v>
      </c>
      <c r="G16" s="67">
        <v>3193</v>
      </c>
      <c r="H16" s="89">
        <f t="shared" si="0"/>
        <v>20000</v>
      </c>
    </row>
    <row r="17" spans="2:8" ht="15" customHeight="1" x14ac:dyDescent="0.35">
      <c r="B17" s="69">
        <v>800157427</v>
      </c>
      <c r="C17" s="69" t="s">
        <v>389</v>
      </c>
      <c r="D17" s="30">
        <v>1</v>
      </c>
      <c r="E17" s="69" t="s">
        <v>89</v>
      </c>
      <c r="F17" s="67">
        <v>3700</v>
      </c>
      <c r="G17" s="67"/>
      <c r="H17" s="89">
        <f t="shared" si="0"/>
        <v>3700</v>
      </c>
    </row>
    <row r="18" spans="2:8" ht="15" customHeight="1" x14ac:dyDescent="0.35">
      <c r="B18" s="69">
        <v>1006108309</v>
      </c>
      <c r="C18" s="69" t="s">
        <v>378</v>
      </c>
      <c r="D18" s="30">
        <v>1</v>
      </c>
      <c r="E18" s="69" t="s">
        <v>305</v>
      </c>
      <c r="F18" s="67">
        <v>10000</v>
      </c>
      <c r="G18" s="67"/>
      <c r="H18" s="89">
        <f t="shared" si="0"/>
        <v>10000</v>
      </c>
    </row>
    <row r="19" spans="2:8" ht="15" customHeight="1" x14ac:dyDescent="0.35">
      <c r="B19" s="69">
        <v>1151939515</v>
      </c>
      <c r="C19" s="69" t="s">
        <v>25</v>
      </c>
      <c r="D19" s="30">
        <v>1</v>
      </c>
      <c r="E19" s="69" t="s">
        <v>305</v>
      </c>
      <c r="F19" s="67">
        <v>15000</v>
      </c>
      <c r="G19" s="67"/>
      <c r="H19" s="89">
        <f t="shared" si="0"/>
        <v>15000</v>
      </c>
    </row>
    <row r="20" spans="2:8" ht="15" customHeight="1" x14ac:dyDescent="0.35">
      <c r="B20" s="69">
        <v>1151939515</v>
      </c>
      <c r="C20" s="69" t="s">
        <v>25</v>
      </c>
      <c r="D20" s="30">
        <v>1</v>
      </c>
      <c r="E20" s="69" t="s">
        <v>305</v>
      </c>
      <c r="F20" s="67">
        <v>15000</v>
      </c>
      <c r="G20" s="67"/>
      <c r="H20" s="89">
        <f t="shared" si="0"/>
        <v>15000</v>
      </c>
    </row>
    <row r="21" spans="2:8" ht="15" customHeight="1" x14ac:dyDescent="0.35">
      <c r="B21" s="69">
        <v>1151939515</v>
      </c>
      <c r="C21" s="69" t="s">
        <v>25</v>
      </c>
      <c r="D21" s="30">
        <v>1</v>
      </c>
      <c r="E21" s="69" t="s">
        <v>305</v>
      </c>
      <c r="F21" s="67">
        <v>30000</v>
      </c>
      <c r="G21" s="67"/>
      <c r="H21" s="89">
        <f t="shared" si="0"/>
        <v>30000</v>
      </c>
    </row>
    <row r="22" spans="2:8" ht="15" customHeight="1" x14ac:dyDescent="0.35">
      <c r="B22" s="69">
        <v>1151939515</v>
      </c>
      <c r="C22" s="69" t="s">
        <v>25</v>
      </c>
      <c r="D22" s="30">
        <v>1</v>
      </c>
      <c r="E22" s="69" t="s">
        <v>305</v>
      </c>
      <c r="F22" s="67">
        <v>15000</v>
      </c>
      <c r="G22" s="67"/>
      <c r="H22" s="89">
        <f t="shared" si="0"/>
        <v>15000</v>
      </c>
    </row>
    <row r="23" spans="2:8" ht="15" customHeight="1" x14ac:dyDescent="0.35">
      <c r="B23" s="69">
        <v>1151939515</v>
      </c>
      <c r="C23" s="69" t="s">
        <v>25</v>
      </c>
      <c r="D23" s="30">
        <v>1</v>
      </c>
      <c r="E23" s="69" t="s">
        <v>305</v>
      </c>
      <c r="F23" s="67">
        <v>25000</v>
      </c>
      <c r="G23" s="67"/>
      <c r="H23" s="89">
        <f t="shared" si="0"/>
        <v>25000</v>
      </c>
    </row>
    <row r="24" spans="2:8" ht="15" customHeight="1" x14ac:dyDescent="0.35">
      <c r="B24" s="69">
        <v>1151939515</v>
      </c>
      <c r="C24" s="69" t="s">
        <v>25</v>
      </c>
      <c r="D24" s="30">
        <v>1</v>
      </c>
      <c r="E24" s="69" t="s">
        <v>305</v>
      </c>
      <c r="F24" s="67">
        <v>21000</v>
      </c>
      <c r="G24" s="67"/>
      <c r="H24" s="89">
        <f t="shared" si="0"/>
        <v>21000</v>
      </c>
    </row>
    <row r="25" spans="2:8" ht="15" customHeight="1" x14ac:dyDescent="0.35">
      <c r="B25" s="69">
        <v>1151939515</v>
      </c>
      <c r="C25" s="69" t="s">
        <v>25</v>
      </c>
      <c r="D25" s="30">
        <v>1</v>
      </c>
      <c r="E25" s="69" t="s">
        <v>305</v>
      </c>
      <c r="F25" s="67">
        <v>140000</v>
      </c>
      <c r="G25" s="67"/>
      <c r="H25" s="89">
        <f t="shared" si="0"/>
        <v>140000</v>
      </c>
    </row>
    <row r="26" spans="2:8" ht="15" customHeight="1" x14ac:dyDescent="0.35">
      <c r="B26" s="69">
        <v>1151939515</v>
      </c>
      <c r="C26" s="69" t="s">
        <v>25</v>
      </c>
      <c r="D26" s="30">
        <v>1</v>
      </c>
      <c r="E26" s="69" t="s">
        <v>305</v>
      </c>
      <c r="F26" s="71">
        <v>15000</v>
      </c>
      <c r="H26" s="92">
        <f t="shared" si="0"/>
        <v>15000</v>
      </c>
    </row>
    <row r="27" spans="2:8" ht="15" customHeight="1" x14ac:dyDescent="0.35">
      <c r="B27" s="69"/>
      <c r="C27" s="69" t="s">
        <v>284</v>
      </c>
      <c r="D27" s="30">
        <v>1</v>
      </c>
      <c r="E27" s="69" t="s">
        <v>390</v>
      </c>
      <c r="F27" s="84">
        <v>50000</v>
      </c>
      <c r="G27" s="67"/>
      <c r="H27" s="89">
        <f>+F27+G27</f>
        <v>50000</v>
      </c>
    </row>
    <row r="28" spans="2:8" ht="15" customHeight="1" x14ac:dyDescent="0.35">
      <c r="B28" s="69"/>
      <c r="C28" s="69"/>
      <c r="D28" s="30"/>
      <c r="E28" s="69"/>
      <c r="F28" s="84"/>
      <c r="G28" s="67"/>
      <c r="H28" s="89">
        <f t="shared" si="0"/>
        <v>0</v>
      </c>
    </row>
    <row r="29" spans="2:8" ht="15" customHeight="1" x14ac:dyDescent="0.35">
      <c r="B29" s="69"/>
      <c r="C29" s="69"/>
      <c r="D29" s="30"/>
      <c r="E29" s="69"/>
      <c r="F29" s="84"/>
      <c r="G29" s="67"/>
      <c r="H29" s="89">
        <f t="shared" si="0"/>
        <v>0</v>
      </c>
    </row>
    <row r="30" spans="2:8" ht="15" customHeight="1" x14ac:dyDescent="0.35">
      <c r="B30" s="69"/>
      <c r="C30" s="69"/>
      <c r="D30" s="30"/>
      <c r="E30" s="69"/>
      <c r="F30" s="84"/>
      <c r="G30" s="67"/>
      <c r="H30" s="89">
        <f t="shared" si="0"/>
        <v>0</v>
      </c>
    </row>
    <row r="31" spans="2:8" ht="15" customHeight="1" x14ac:dyDescent="0.35">
      <c r="B31" s="69"/>
      <c r="C31" s="69"/>
      <c r="D31" s="30"/>
      <c r="E31" s="69"/>
      <c r="F31" s="84"/>
      <c r="G31" s="67"/>
      <c r="H31" s="89">
        <f t="shared" si="0"/>
        <v>0</v>
      </c>
    </row>
    <row r="32" spans="2:8" ht="15" customHeight="1" x14ac:dyDescent="0.35">
      <c r="B32" s="69"/>
      <c r="C32" s="69"/>
      <c r="D32" s="30"/>
      <c r="E32" s="69"/>
      <c r="F32" s="84"/>
      <c r="G32" s="67"/>
      <c r="H32" s="89">
        <f t="shared" si="0"/>
        <v>0</v>
      </c>
    </row>
    <row r="33" spans="2:8" ht="15" customHeight="1" x14ac:dyDescent="0.35">
      <c r="B33" s="90"/>
      <c r="C33" s="69"/>
      <c r="D33" s="66"/>
      <c r="E33" s="69"/>
      <c r="F33" s="67"/>
      <c r="G33" s="67"/>
      <c r="H33" s="89">
        <f t="shared" si="0"/>
        <v>0</v>
      </c>
    </row>
    <row r="34" spans="2:8" ht="15" customHeight="1" x14ac:dyDescent="0.35">
      <c r="B34" s="69"/>
      <c r="C34" s="69"/>
      <c r="D34" s="30"/>
      <c r="E34" s="69"/>
      <c r="F34" s="67"/>
      <c r="G34" s="80"/>
      <c r="H34" s="89">
        <f t="shared" si="0"/>
        <v>0</v>
      </c>
    </row>
    <row r="35" spans="2:8" x14ac:dyDescent="0.35">
      <c r="B35" s="16"/>
      <c r="C35" s="17"/>
      <c r="D35" s="3"/>
      <c r="E35" s="17"/>
      <c r="F35" s="128" t="s">
        <v>49</v>
      </c>
      <c r="G35" s="129"/>
      <c r="H35" s="56">
        <f>SUM(H8:H34)</f>
        <v>582112</v>
      </c>
    </row>
    <row r="36" spans="2:8" x14ac:dyDescent="0.35">
      <c r="B36" s="16"/>
      <c r="C36" s="17"/>
      <c r="D36" s="3"/>
      <c r="E36" s="17"/>
      <c r="F36" s="57" t="s">
        <v>50</v>
      </c>
      <c r="G36" s="58"/>
      <c r="H36" s="59">
        <v>600000</v>
      </c>
    </row>
    <row r="37" spans="2:8" ht="15.5" x14ac:dyDescent="0.35">
      <c r="B37" s="22"/>
      <c r="C37" s="23"/>
      <c r="D37" s="35"/>
      <c r="E37" s="23"/>
      <c r="F37" s="60" t="s">
        <v>51</v>
      </c>
      <c r="G37" s="61"/>
      <c r="H37" s="62">
        <f>+H36-H35</f>
        <v>17888</v>
      </c>
    </row>
  </sheetData>
  <mergeCells count="3">
    <mergeCell ref="D4:F4"/>
    <mergeCell ref="D5:F5"/>
    <mergeCell ref="F35:G3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C1B4-9943-473F-B403-38B3E5246CA0}">
  <dimension ref="B2:H15"/>
  <sheetViews>
    <sheetView workbookViewId="0">
      <selection activeCell="E11" sqref="E11"/>
    </sheetView>
  </sheetViews>
  <sheetFormatPr baseColWidth="10" defaultRowHeight="14.5" x14ac:dyDescent="0.35"/>
  <cols>
    <col min="2" max="2" width="15" customWidth="1"/>
    <col min="3" max="3" width="25.81640625" customWidth="1"/>
    <col min="5" max="5" width="37.6328125" customWidth="1"/>
    <col min="7" max="7" width="14.08984375" customWidth="1"/>
    <col min="8" max="8" width="24.1796875" customWidth="1"/>
  </cols>
  <sheetData>
    <row r="2" spans="2:8" x14ac:dyDescent="0.35">
      <c r="B2" t="s">
        <v>328</v>
      </c>
    </row>
    <row r="4" spans="2:8" x14ac:dyDescent="0.35">
      <c r="B4" s="3"/>
      <c r="C4" s="4" t="s">
        <v>1</v>
      </c>
      <c r="D4" s="127" t="s">
        <v>2</v>
      </c>
      <c r="E4" s="127"/>
      <c r="F4" s="127"/>
      <c r="G4" s="4"/>
      <c r="H4" s="3"/>
    </row>
    <row r="5" spans="2:8" x14ac:dyDescent="0.35">
      <c r="C5" s="4" t="s">
        <v>3</v>
      </c>
      <c r="D5" s="127">
        <v>1151939515</v>
      </c>
      <c r="E5" s="127"/>
      <c r="F5" s="127"/>
      <c r="G5" s="5"/>
      <c r="H5" s="3"/>
    </row>
    <row r="6" spans="2:8" x14ac:dyDescent="0.35">
      <c r="B6" s="3"/>
      <c r="C6" s="4" t="s">
        <v>4</v>
      </c>
      <c r="D6" s="28"/>
      <c r="E6" s="28" t="s">
        <v>5</v>
      </c>
      <c r="F6" s="29"/>
      <c r="G6" s="5"/>
      <c r="H6" s="3"/>
    </row>
    <row r="7" spans="2:8" x14ac:dyDescent="0.35">
      <c r="B7" s="6" t="s">
        <v>6</v>
      </c>
      <c r="C7" s="7" t="s">
        <v>7</v>
      </c>
      <c r="D7" s="7" t="s">
        <v>8</v>
      </c>
      <c r="E7" s="7" t="s">
        <v>9</v>
      </c>
      <c r="F7" s="6" t="s">
        <v>10</v>
      </c>
      <c r="G7" s="7" t="s">
        <v>11</v>
      </c>
      <c r="H7" s="7" t="s">
        <v>12</v>
      </c>
    </row>
    <row r="8" spans="2:8" ht="15.5" x14ac:dyDescent="0.35">
      <c r="B8" s="65">
        <v>16376692</v>
      </c>
      <c r="C8" s="69" t="s">
        <v>113</v>
      </c>
      <c r="D8" s="66">
        <v>1</v>
      </c>
      <c r="E8" s="69" t="s">
        <v>329</v>
      </c>
      <c r="F8" s="67">
        <v>105000</v>
      </c>
      <c r="G8" s="67"/>
      <c r="H8" s="82">
        <f t="shared" ref="H8:H12" si="0">+F8+G8</f>
        <v>105000</v>
      </c>
    </row>
    <row r="9" spans="2:8" ht="15.5" x14ac:dyDescent="0.35">
      <c r="B9" s="65" t="s">
        <v>17</v>
      </c>
      <c r="C9" s="69" t="s">
        <v>314</v>
      </c>
      <c r="D9" s="66">
        <v>1</v>
      </c>
      <c r="E9" s="69" t="s">
        <v>330</v>
      </c>
      <c r="F9" s="67">
        <v>47059</v>
      </c>
      <c r="G9" s="67">
        <v>8941</v>
      </c>
      <c r="H9" s="82">
        <f t="shared" si="0"/>
        <v>56000</v>
      </c>
    </row>
    <row r="10" spans="2:8" ht="15.5" x14ac:dyDescent="0.35">
      <c r="B10" s="65">
        <v>4644476</v>
      </c>
      <c r="C10" s="69" t="s">
        <v>331</v>
      </c>
      <c r="D10" s="66">
        <v>1</v>
      </c>
      <c r="E10" s="69" t="s">
        <v>332</v>
      </c>
      <c r="F10" s="67">
        <v>362000</v>
      </c>
      <c r="G10" s="67"/>
      <c r="H10" s="82">
        <f t="shared" si="0"/>
        <v>362000</v>
      </c>
    </row>
    <row r="11" spans="2:8" ht="15.5" x14ac:dyDescent="0.35">
      <c r="B11" s="65">
        <v>1151939515</v>
      </c>
      <c r="C11" s="69" t="s">
        <v>25</v>
      </c>
      <c r="D11" s="66">
        <v>1</v>
      </c>
      <c r="E11" s="69" t="s">
        <v>244</v>
      </c>
      <c r="F11" s="67">
        <v>20000</v>
      </c>
      <c r="G11" s="67"/>
      <c r="H11" s="82">
        <f t="shared" si="0"/>
        <v>20000</v>
      </c>
    </row>
    <row r="12" spans="2:8" ht="15.5" x14ac:dyDescent="0.35">
      <c r="B12" s="76"/>
      <c r="C12" s="77"/>
      <c r="D12" s="78"/>
      <c r="E12" s="77"/>
      <c r="F12" s="79"/>
      <c r="G12" s="80"/>
      <c r="H12" s="82">
        <f t="shared" si="0"/>
        <v>0</v>
      </c>
    </row>
    <row r="13" spans="2:8" x14ac:dyDescent="0.35">
      <c r="B13" s="16"/>
      <c r="C13" s="17"/>
      <c r="D13" s="3"/>
      <c r="E13" s="17"/>
      <c r="F13" s="128" t="s">
        <v>49</v>
      </c>
      <c r="G13" s="129"/>
      <c r="H13" s="56">
        <f>SUM(H8:H12)</f>
        <v>543000</v>
      </c>
    </row>
    <row r="14" spans="2:8" x14ac:dyDescent="0.35">
      <c r="B14" s="16"/>
      <c r="C14" s="17"/>
      <c r="D14" s="3"/>
      <c r="E14" s="17"/>
      <c r="F14" s="57" t="s">
        <v>50</v>
      </c>
      <c r="G14" s="58"/>
      <c r="H14" s="59">
        <v>600000</v>
      </c>
    </row>
    <row r="15" spans="2:8" ht="15.5" x14ac:dyDescent="0.35">
      <c r="B15" s="22"/>
      <c r="C15" s="23"/>
      <c r="D15" s="35"/>
      <c r="E15" s="23"/>
      <c r="F15" s="60" t="s">
        <v>51</v>
      </c>
      <c r="G15" s="61"/>
      <c r="H15" s="62">
        <f>+H14-H13</f>
        <v>57000</v>
      </c>
    </row>
  </sheetData>
  <mergeCells count="3">
    <mergeCell ref="D4:F4"/>
    <mergeCell ref="D5:F5"/>
    <mergeCell ref="F13:G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E7E5-E083-4C20-B52D-B8BCB6A14482}">
  <dimension ref="B2:H37"/>
  <sheetViews>
    <sheetView topLeftCell="A15" workbookViewId="0">
      <selection activeCell="E11" sqref="E11"/>
    </sheetView>
  </sheetViews>
  <sheetFormatPr baseColWidth="10" defaultRowHeight="14.5" x14ac:dyDescent="0.35"/>
  <cols>
    <col min="2" max="2" width="21.90625" customWidth="1"/>
    <col min="3" max="3" width="33.453125" customWidth="1"/>
    <col min="5" max="5" width="44" customWidth="1"/>
    <col min="6" max="6" width="11.6328125" customWidth="1"/>
  </cols>
  <sheetData>
    <row r="2" spans="2:8" x14ac:dyDescent="0.35">
      <c r="B2" t="s">
        <v>392</v>
      </c>
      <c r="D2" s="2"/>
    </row>
    <row r="3" spans="2:8" x14ac:dyDescent="0.35">
      <c r="D3" s="2"/>
    </row>
    <row r="4" spans="2:8" x14ac:dyDescent="0.35">
      <c r="B4" s="3"/>
      <c r="C4" s="4" t="s">
        <v>1</v>
      </c>
      <c r="D4" s="127" t="s">
        <v>2</v>
      </c>
      <c r="E4" s="127"/>
      <c r="F4" s="127"/>
      <c r="G4" s="4"/>
      <c r="H4" s="3"/>
    </row>
    <row r="5" spans="2:8" x14ac:dyDescent="0.35">
      <c r="C5" s="4" t="s">
        <v>3</v>
      </c>
      <c r="D5" s="127">
        <v>1151939515</v>
      </c>
      <c r="E5" s="127"/>
      <c r="F5" s="127"/>
      <c r="G5" s="5"/>
      <c r="H5" s="3"/>
    </row>
    <row r="6" spans="2:8" x14ac:dyDescent="0.35">
      <c r="B6" s="3"/>
      <c r="C6" s="4" t="s">
        <v>4</v>
      </c>
      <c r="D6" s="28"/>
      <c r="E6" s="28" t="s">
        <v>5</v>
      </c>
      <c r="F6" s="29"/>
      <c r="G6" s="5"/>
      <c r="H6" s="3"/>
    </row>
    <row r="7" spans="2:8" x14ac:dyDescent="0.35">
      <c r="B7" s="6" t="s">
        <v>6</v>
      </c>
      <c r="C7" s="7" t="s">
        <v>7</v>
      </c>
      <c r="D7" s="7" t="s">
        <v>8</v>
      </c>
      <c r="E7" s="7" t="s">
        <v>9</v>
      </c>
      <c r="F7" s="6" t="s">
        <v>10</v>
      </c>
      <c r="G7" s="7" t="s">
        <v>11</v>
      </c>
      <c r="H7" s="7" t="s">
        <v>12</v>
      </c>
    </row>
    <row r="8" spans="2:8" ht="15" customHeight="1" x14ac:dyDescent="0.35">
      <c r="B8" s="90">
        <v>66966743</v>
      </c>
      <c r="C8" s="69" t="s">
        <v>314</v>
      </c>
      <c r="D8" s="30">
        <v>1</v>
      </c>
      <c r="E8" s="69" t="s">
        <v>393</v>
      </c>
      <c r="F8" s="67">
        <v>46218</v>
      </c>
      <c r="G8" s="67">
        <v>8782</v>
      </c>
      <c r="H8" s="89">
        <f>+F8+G8</f>
        <v>55000</v>
      </c>
    </row>
    <row r="9" spans="2:8" ht="15" customHeight="1" x14ac:dyDescent="0.35">
      <c r="B9" s="90">
        <v>9011499951</v>
      </c>
      <c r="C9" s="69" t="s">
        <v>265</v>
      </c>
      <c r="D9" s="30">
        <v>1</v>
      </c>
      <c r="E9" s="69" t="s">
        <v>394</v>
      </c>
      <c r="F9" s="67">
        <v>67227</v>
      </c>
      <c r="G9" s="67">
        <v>12773</v>
      </c>
      <c r="H9" s="89">
        <f t="shared" ref="H9:H34" si="0">+F9+G9</f>
        <v>80000</v>
      </c>
    </row>
    <row r="10" spans="2:8" ht="15" customHeight="1" x14ac:dyDescent="0.35">
      <c r="B10" s="90">
        <v>66966743</v>
      </c>
      <c r="C10" s="69" t="s">
        <v>314</v>
      </c>
      <c r="D10" s="30">
        <v>1</v>
      </c>
      <c r="E10" s="69" t="s">
        <v>398</v>
      </c>
      <c r="F10" s="67">
        <v>2941</v>
      </c>
      <c r="G10" s="67">
        <v>559</v>
      </c>
      <c r="H10" s="89">
        <f t="shared" si="0"/>
        <v>3500</v>
      </c>
    </row>
    <row r="11" spans="2:8" ht="15" customHeight="1" x14ac:dyDescent="0.35">
      <c r="B11" s="90" t="s">
        <v>395</v>
      </c>
      <c r="C11" s="69" t="s">
        <v>396</v>
      </c>
      <c r="D11" s="30">
        <v>1</v>
      </c>
      <c r="E11" s="69" t="s">
        <v>397</v>
      </c>
      <c r="F11" s="67">
        <v>15000</v>
      </c>
      <c r="G11" s="67"/>
      <c r="H11" s="89">
        <f t="shared" si="0"/>
        <v>15000</v>
      </c>
    </row>
    <row r="12" spans="2:8" ht="15" customHeight="1" x14ac:dyDescent="0.35">
      <c r="B12" s="90">
        <v>66966743</v>
      </c>
      <c r="C12" s="69" t="s">
        <v>314</v>
      </c>
      <c r="D12" s="30">
        <v>1</v>
      </c>
      <c r="E12" s="69" t="s">
        <v>399</v>
      </c>
      <c r="F12" s="67">
        <v>21765</v>
      </c>
      <c r="G12" s="67">
        <v>4135</v>
      </c>
      <c r="H12" s="89">
        <f t="shared" si="0"/>
        <v>25900</v>
      </c>
    </row>
    <row r="13" spans="2:8" ht="15" customHeight="1" x14ac:dyDescent="0.35">
      <c r="B13" s="90" t="s">
        <v>107</v>
      </c>
      <c r="C13" s="69" t="s">
        <v>180</v>
      </c>
      <c r="D13" s="30">
        <v>1</v>
      </c>
      <c r="E13" s="69" t="s">
        <v>399</v>
      </c>
      <c r="F13" s="67">
        <v>36225</v>
      </c>
      <c r="G13" s="67">
        <v>6883</v>
      </c>
      <c r="H13" s="89">
        <f t="shared" si="0"/>
        <v>43108</v>
      </c>
    </row>
    <row r="14" spans="2:8" ht="15" customHeight="1" x14ac:dyDescent="0.35">
      <c r="B14" s="90">
        <v>1151939515</v>
      </c>
      <c r="C14" s="69" t="s">
        <v>25</v>
      </c>
      <c r="D14" s="30">
        <v>1</v>
      </c>
      <c r="E14" s="69" t="s">
        <v>305</v>
      </c>
      <c r="F14" s="67">
        <v>8000</v>
      </c>
      <c r="G14" s="67"/>
      <c r="H14" s="89">
        <f t="shared" si="0"/>
        <v>8000</v>
      </c>
    </row>
    <row r="15" spans="2:8" ht="15" customHeight="1" x14ac:dyDescent="0.35">
      <c r="B15" s="69"/>
      <c r="C15" s="69" t="s">
        <v>284</v>
      </c>
      <c r="D15" s="30">
        <v>1</v>
      </c>
      <c r="E15" s="70" t="s">
        <v>400</v>
      </c>
      <c r="F15" s="84">
        <v>86000</v>
      </c>
      <c r="G15" s="67"/>
      <c r="H15" s="89">
        <f t="shared" si="0"/>
        <v>86000</v>
      </c>
    </row>
    <row r="16" spans="2:8" ht="15" customHeight="1" x14ac:dyDescent="0.35">
      <c r="B16" s="69">
        <v>1130628395</v>
      </c>
      <c r="C16" s="69" t="s">
        <v>150</v>
      </c>
      <c r="D16" s="30">
        <v>1</v>
      </c>
      <c r="E16" s="69" t="s">
        <v>305</v>
      </c>
      <c r="F16" s="67">
        <v>60000</v>
      </c>
      <c r="G16" s="67"/>
      <c r="H16" s="89">
        <f t="shared" si="0"/>
        <v>60000</v>
      </c>
    </row>
    <row r="17" spans="2:8" ht="15" customHeight="1" x14ac:dyDescent="0.35">
      <c r="B17" s="69">
        <v>1144079992</v>
      </c>
      <c r="C17" s="69" t="s">
        <v>401</v>
      </c>
      <c r="D17" s="30">
        <v>1</v>
      </c>
      <c r="E17" s="69" t="s">
        <v>402</v>
      </c>
      <c r="F17" s="67">
        <v>6000</v>
      </c>
      <c r="G17" s="67"/>
      <c r="H17" s="89">
        <f t="shared" si="0"/>
        <v>6000</v>
      </c>
    </row>
    <row r="18" spans="2:8" ht="15" customHeight="1" x14ac:dyDescent="0.35">
      <c r="B18" s="69">
        <v>29127188</v>
      </c>
      <c r="C18" s="69" t="s">
        <v>403</v>
      </c>
      <c r="D18" s="30">
        <v>1</v>
      </c>
      <c r="E18" s="69" t="s">
        <v>305</v>
      </c>
      <c r="F18" s="67">
        <v>20000</v>
      </c>
      <c r="G18" s="67"/>
      <c r="H18" s="89">
        <f t="shared" si="0"/>
        <v>20000</v>
      </c>
    </row>
    <row r="19" spans="2:8" ht="15" customHeight="1" x14ac:dyDescent="0.35">
      <c r="B19" s="69">
        <v>14886198</v>
      </c>
      <c r="C19" s="69" t="s">
        <v>29</v>
      </c>
      <c r="D19" s="30">
        <v>1</v>
      </c>
      <c r="E19" s="69" t="s">
        <v>305</v>
      </c>
      <c r="F19" s="67">
        <v>20000</v>
      </c>
      <c r="G19" s="67"/>
      <c r="H19" s="89">
        <f t="shared" si="0"/>
        <v>20000</v>
      </c>
    </row>
    <row r="20" spans="2:8" ht="15" customHeight="1" x14ac:dyDescent="0.35">
      <c r="B20" s="69">
        <v>1130628395</v>
      </c>
      <c r="C20" s="69" t="s">
        <v>150</v>
      </c>
      <c r="D20" s="30">
        <v>1</v>
      </c>
      <c r="E20" s="69" t="s">
        <v>305</v>
      </c>
      <c r="F20" s="67">
        <v>60000</v>
      </c>
      <c r="G20" s="67"/>
      <c r="H20" s="89">
        <f t="shared" si="0"/>
        <v>60000</v>
      </c>
    </row>
    <row r="21" spans="2:8" ht="15" customHeight="1" x14ac:dyDescent="0.35">
      <c r="B21" s="90">
        <v>66966743</v>
      </c>
      <c r="C21" s="69" t="s">
        <v>314</v>
      </c>
      <c r="D21" s="30">
        <v>1</v>
      </c>
      <c r="E21" s="69" t="s">
        <v>404</v>
      </c>
      <c r="F21" s="67">
        <v>17227</v>
      </c>
      <c r="G21" s="67">
        <v>3273</v>
      </c>
      <c r="H21" s="89">
        <f t="shared" si="0"/>
        <v>20500</v>
      </c>
    </row>
    <row r="22" spans="2:8" ht="15" customHeight="1" x14ac:dyDescent="0.35">
      <c r="B22" s="69"/>
      <c r="C22" s="69"/>
      <c r="D22" s="30"/>
      <c r="E22" s="69"/>
      <c r="F22" s="67"/>
      <c r="G22" s="67"/>
      <c r="H22" s="89">
        <f t="shared" si="0"/>
        <v>0</v>
      </c>
    </row>
    <row r="23" spans="2:8" ht="15" customHeight="1" x14ac:dyDescent="0.35">
      <c r="B23" s="69"/>
      <c r="C23" s="69"/>
      <c r="D23" s="30"/>
      <c r="E23" s="69"/>
      <c r="F23" s="67"/>
      <c r="G23" s="67"/>
      <c r="H23" s="89">
        <f t="shared" si="0"/>
        <v>0</v>
      </c>
    </row>
    <row r="24" spans="2:8" ht="15" customHeight="1" x14ac:dyDescent="0.35">
      <c r="B24" s="69"/>
      <c r="C24" s="69"/>
      <c r="D24" s="30"/>
      <c r="E24" s="69"/>
      <c r="F24" s="67"/>
      <c r="G24" s="67"/>
      <c r="H24" s="89">
        <f t="shared" si="0"/>
        <v>0</v>
      </c>
    </row>
    <row r="25" spans="2:8" ht="15" customHeight="1" x14ac:dyDescent="0.35">
      <c r="B25" s="69"/>
      <c r="C25" s="69"/>
      <c r="D25" s="30"/>
      <c r="E25" s="69"/>
      <c r="F25" s="67"/>
      <c r="G25" s="67"/>
      <c r="H25" s="89">
        <f t="shared" si="0"/>
        <v>0</v>
      </c>
    </row>
    <row r="26" spans="2:8" ht="15" customHeight="1" x14ac:dyDescent="0.35">
      <c r="B26" s="69"/>
      <c r="C26" s="69"/>
      <c r="D26" s="30"/>
      <c r="E26" s="69"/>
      <c r="F26" s="71"/>
      <c r="H26" s="92">
        <f t="shared" si="0"/>
        <v>0</v>
      </c>
    </row>
    <row r="27" spans="2:8" ht="15" customHeight="1" x14ac:dyDescent="0.35">
      <c r="B27" s="69"/>
      <c r="C27" s="69"/>
      <c r="D27" s="30"/>
      <c r="E27" s="69"/>
      <c r="F27" s="84"/>
      <c r="G27" s="67"/>
      <c r="H27" s="89">
        <f>+F27+G27</f>
        <v>0</v>
      </c>
    </row>
    <row r="28" spans="2:8" ht="15" customHeight="1" x14ac:dyDescent="0.35">
      <c r="B28" s="69"/>
      <c r="C28" s="69"/>
      <c r="D28" s="30"/>
      <c r="E28" s="69"/>
      <c r="F28" s="84"/>
      <c r="G28" s="67"/>
      <c r="H28" s="89">
        <f t="shared" si="0"/>
        <v>0</v>
      </c>
    </row>
    <row r="29" spans="2:8" ht="15" customHeight="1" x14ac:dyDescent="0.35">
      <c r="B29" s="69"/>
      <c r="C29" s="69"/>
      <c r="D29" s="30"/>
      <c r="E29" s="69"/>
      <c r="F29" s="84"/>
      <c r="G29" s="67"/>
      <c r="H29" s="89">
        <f t="shared" si="0"/>
        <v>0</v>
      </c>
    </row>
    <row r="30" spans="2:8" ht="15" customHeight="1" x14ac:dyDescent="0.35">
      <c r="B30" s="69"/>
      <c r="C30" s="69"/>
      <c r="D30" s="30"/>
      <c r="E30" s="69"/>
      <c r="F30" s="84"/>
      <c r="G30" s="67"/>
      <c r="H30" s="89">
        <f t="shared" si="0"/>
        <v>0</v>
      </c>
    </row>
    <row r="31" spans="2:8" ht="15" customHeight="1" x14ac:dyDescent="0.35">
      <c r="B31" s="69"/>
      <c r="C31" s="69"/>
      <c r="D31" s="30"/>
      <c r="E31" s="69"/>
      <c r="F31" s="84"/>
      <c r="G31" s="67"/>
      <c r="H31" s="89">
        <f t="shared" si="0"/>
        <v>0</v>
      </c>
    </row>
    <row r="32" spans="2:8" ht="15" customHeight="1" x14ac:dyDescent="0.35">
      <c r="B32" s="69"/>
      <c r="C32" s="69"/>
      <c r="D32" s="30"/>
      <c r="E32" s="69"/>
      <c r="F32" s="84"/>
      <c r="G32" s="67"/>
      <c r="H32" s="89">
        <f t="shared" si="0"/>
        <v>0</v>
      </c>
    </row>
    <row r="33" spans="2:8" ht="15" customHeight="1" x14ac:dyDescent="0.35">
      <c r="B33" s="90"/>
      <c r="C33" s="69"/>
      <c r="D33" s="66"/>
      <c r="E33" s="69"/>
      <c r="F33" s="67"/>
      <c r="G33" s="67"/>
      <c r="H33" s="89">
        <f t="shared" si="0"/>
        <v>0</v>
      </c>
    </row>
    <row r="34" spans="2:8" ht="15" customHeight="1" x14ac:dyDescent="0.35">
      <c r="B34" s="69"/>
      <c r="C34" s="69"/>
      <c r="D34" s="30"/>
      <c r="E34" s="69"/>
      <c r="F34" s="67"/>
      <c r="G34" s="80"/>
      <c r="H34" s="89">
        <f t="shared" si="0"/>
        <v>0</v>
      </c>
    </row>
    <row r="35" spans="2:8" x14ac:dyDescent="0.35">
      <c r="B35" s="16"/>
      <c r="C35" s="17"/>
      <c r="D35" s="3"/>
      <c r="E35" s="17"/>
      <c r="F35" s="128" t="s">
        <v>49</v>
      </c>
      <c r="G35" s="129"/>
      <c r="H35" s="56">
        <f>SUM(H8:H34)</f>
        <v>503008</v>
      </c>
    </row>
    <row r="36" spans="2:8" x14ac:dyDescent="0.35">
      <c r="B36" s="16"/>
      <c r="C36" s="17"/>
      <c r="D36" s="3"/>
      <c r="E36" s="17"/>
      <c r="F36" s="57" t="s">
        <v>50</v>
      </c>
      <c r="G36" s="58"/>
      <c r="H36" s="59">
        <v>600000</v>
      </c>
    </row>
    <row r="37" spans="2:8" ht="15.5" x14ac:dyDescent="0.35">
      <c r="B37" s="22"/>
      <c r="C37" s="23"/>
      <c r="D37" s="35"/>
      <c r="E37" s="23"/>
      <c r="F37" s="60" t="s">
        <v>51</v>
      </c>
      <c r="G37" s="61"/>
      <c r="H37" s="62">
        <f>+H36-H35</f>
        <v>96992</v>
      </c>
    </row>
  </sheetData>
  <mergeCells count="3">
    <mergeCell ref="D4:F4"/>
    <mergeCell ref="D5:F5"/>
    <mergeCell ref="F35:G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6199F-7973-47F4-85B6-B4A60D35D5E4}">
  <dimension ref="B3:H48"/>
  <sheetViews>
    <sheetView topLeftCell="A25" zoomScale="90" zoomScaleNormal="90" workbookViewId="0">
      <selection activeCell="E11" sqref="E11"/>
    </sheetView>
  </sheetViews>
  <sheetFormatPr baseColWidth="10" defaultColWidth="11.453125" defaultRowHeight="14.5" x14ac:dyDescent="0.35"/>
  <cols>
    <col min="2" max="2" width="11.6328125" customWidth="1"/>
    <col min="3" max="3" width="45.08984375" bestFit="1" customWidth="1"/>
    <col min="4" max="4" width="8.36328125" customWidth="1"/>
    <col min="5" max="5" width="55.08984375" bestFit="1" customWidth="1"/>
    <col min="6" max="6" width="19.90625" bestFit="1" customWidth="1"/>
    <col min="8" max="8" width="13.36328125" bestFit="1" customWidth="1"/>
  </cols>
  <sheetData>
    <row r="3" spans="2:8" ht="15.5" x14ac:dyDescent="0.35">
      <c r="B3" s="1"/>
      <c r="C3" t="s">
        <v>53</v>
      </c>
      <c r="D3" s="2"/>
      <c r="H3" s="2"/>
    </row>
    <row r="4" spans="2:8" ht="15.5" x14ac:dyDescent="0.35">
      <c r="B4" s="1"/>
      <c r="D4" s="2"/>
      <c r="H4" s="2"/>
    </row>
    <row r="5" spans="2:8" x14ac:dyDescent="0.35">
      <c r="B5" s="3"/>
      <c r="C5" s="4" t="s">
        <v>1</v>
      </c>
      <c r="D5" s="127" t="s">
        <v>2</v>
      </c>
      <c r="E5" s="127"/>
      <c r="F5" s="127"/>
      <c r="G5" s="4"/>
      <c r="H5" s="3"/>
    </row>
    <row r="6" spans="2:8" x14ac:dyDescent="0.35">
      <c r="C6" s="4" t="s">
        <v>3</v>
      </c>
      <c r="D6" s="127">
        <v>1151939515</v>
      </c>
      <c r="E6" s="127"/>
      <c r="F6" s="127"/>
      <c r="G6" s="5"/>
      <c r="H6" s="3"/>
    </row>
    <row r="7" spans="2:8" x14ac:dyDescent="0.35">
      <c r="B7" s="3"/>
      <c r="C7" s="4" t="s">
        <v>4</v>
      </c>
      <c r="D7" s="28"/>
      <c r="E7" s="28" t="s">
        <v>5</v>
      </c>
      <c r="F7" s="29"/>
      <c r="G7" s="5"/>
      <c r="H7" s="3"/>
    </row>
    <row r="8" spans="2:8" x14ac:dyDescent="0.35">
      <c r="B8" s="6" t="s">
        <v>6</v>
      </c>
      <c r="C8" s="7" t="s">
        <v>7</v>
      </c>
      <c r="D8" s="7" t="s">
        <v>8</v>
      </c>
      <c r="E8" s="7" t="s">
        <v>9</v>
      </c>
      <c r="F8" s="6" t="s">
        <v>10</v>
      </c>
      <c r="G8" s="7" t="s">
        <v>11</v>
      </c>
      <c r="H8" s="7" t="s">
        <v>12</v>
      </c>
    </row>
    <row r="9" spans="2:8" ht="15.5" x14ac:dyDescent="0.35">
      <c r="B9" s="36">
        <v>38463726</v>
      </c>
      <c r="C9" s="36" t="s">
        <v>54</v>
      </c>
      <c r="D9" s="45">
        <v>1</v>
      </c>
      <c r="E9" s="37" t="s">
        <v>55</v>
      </c>
      <c r="F9" s="38">
        <v>15000</v>
      </c>
      <c r="G9" s="38"/>
      <c r="H9" s="38">
        <f>+F9+G9</f>
        <v>15000</v>
      </c>
    </row>
    <row r="10" spans="2:8" ht="15.5" x14ac:dyDescent="0.35">
      <c r="B10" s="41">
        <v>38463726</v>
      </c>
      <c r="C10" s="41" t="s">
        <v>54</v>
      </c>
      <c r="D10" s="46">
        <v>1</v>
      </c>
      <c r="E10" s="41" t="s">
        <v>55</v>
      </c>
      <c r="F10" s="38">
        <v>20000</v>
      </c>
      <c r="G10" s="38"/>
      <c r="H10" s="38">
        <f t="shared" ref="H10:H44" si="0">+F10+G10</f>
        <v>20000</v>
      </c>
    </row>
    <row r="11" spans="2:8" ht="15.5" x14ac:dyDescent="0.35">
      <c r="B11" s="41">
        <v>1151939515</v>
      </c>
      <c r="C11" s="41" t="s">
        <v>56</v>
      </c>
      <c r="D11" s="46">
        <v>1</v>
      </c>
      <c r="E11" s="41" t="s">
        <v>57</v>
      </c>
      <c r="F11" s="38">
        <v>10000</v>
      </c>
      <c r="G11" s="38"/>
      <c r="H11" s="38">
        <f t="shared" si="0"/>
        <v>10000</v>
      </c>
    </row>
    <row r="12" spans="2:8" ht="15.5" x14ac:dyDescent="0.35">
      <c r="B12" s="41">
        <v>1007454270</v>
      </c>
      <c r="C12" s="41" t="s">
        <v>58</v>
      </c>
      <c r="D12" s="46">
        <v>1</v>
      </c>
      <c r="E12" s="41" t="s">
        <v>59</v>
      </c>
      <c r="F12" s="38">
        <v>3906</v>
      </c>
      <c r="G12" s="38"/>
      <c r="H12" s="38">
        <f t="shared" si="0"/>
        <v>3906</v>
      </c>
    </row>
    <row r="13" spans="2:8" ht="15.5" x14ac:dyDescent="0.35">
      <c r="B13" s="41">
        <v>1151935116</v>
      </c>
      <c r="C13" s="41" t="s">
        <v>60</v>
      </c>
      <c r="D13" s="46">
        <v>1</v>
      </c>
      <c r="E13" s="41" t="s">
        <v>61</v>
      </c>
      <c r="F13" s="38">
        <v>30000</v>
      </c>
      <c r="G13" s="38"/>
      <c r="H13" s="38">
        <f t="shared" si="0"/>
        <v>30000</v>
      </c>
    </row>
    <row r="14" spans="2:8" ht="15.5" x14ac:dyDescent="0.35">
      <c r="B14" s="41">
        <v>14886198</v>
      </c>
      <c r="C14" s="41" t="s">
        <v>29</v>
      </c>
      <c r="D14" s="46">
        <v>1</v>
      </c>
      <c r="E14" s="41" t="s">
        <v>62</v>
      </c>
      <c r="F14" s="38">
        <v>7000</v>
      </c>
      <c r="G14" s="38"/>
      <c r="H14" s="38">
        <f t="shared" si="0"/>
        <v>7000</v>
      </c>
    </row>
    <row r="15" spans="2:8" ht="15.5" x14ac:dyDescent="0.35">
      <c r="B15" s="41">
        <v>66946826</v>
      </c>
      <c r="C15" s="41" t="s">
        <v>63</v>
      </c>
      <c r="D15" s="46">
        <v>1</v>
      </c>
      <c r="E15" s="41" t="s">
        <v>64</v>
      </c>
      <c r="F15" s="38">
        <v>15000</v>
      </c>
      <c r="G15" s="38"/>
      <c r="H15" s="38">
        <f t="shared" si="0"/>
        <v>15000</v>
      </c>
    </row>
    <row r="16" spans="2:8" ht="15.5" x14ac:dyDescent="0.35">
      <c r="B16" s="42">
        <v>1087007583</v>
      </c>
      <c r="C16" s="41" t="s">
        <v>65</v>
      </c>
      <c r="D16" s="46">
        <v>1</v>
      </c>
      <c r="E16" s="41" t="s">
        <v>66</v>
      </c>
      <c r="F16" s="38">
        <v>15000</v>
      </c>
      <c r="G16" s="38"/>
      <c r="H16" s="38">
        <f t="shared" si="0"/>
        <v>15000</v>
      </c>
    </row>
    <row r="17" spans="2:8" ht="15.5" x14ac:dyDescent="0.35">
      <c r="B17" s="41" t="s">
        <v>67</v>
      </c>
      <c r="C17" s="41" t="s">
        <v>68</v>
      </c>
      <c r="D17" s="46">
        <v>1</v>
      </c>
      <c r="E17" s="41" t="s">
        <v>69</v>
      </c>
      <c r="F17" s="38">
        <v>6600</v>
      </c>
      <c r="G17" s="38"/>
      <c r="H17" s="38">
        <f t="shared" si="0"/>
        <v>6600</v>
      </c>
    </row>
    <row r="18" spans="2:8" ht="15.5" x14ac:dyDescent="0.35">
      <c r="B18" s="41" t="s">
        <v>70</v>
      </c>
      <c r="C18" s="41" t="s">
        <v>71</v>
      </c>
      <c r="D18" s="46">
        <v>1</v>
      </c>
      <c r="E18" s="41" t="s">
        <v>72</v>
      </c>
      <c r="F18" s="38">
        <v>30093</v>
      </c>
      <c r="G18" s="38">
        <v>2407</v>
      </c>
      <c r="H18" s="38">
        <f>+F18+G18</f>
        <v>32500</v>
      </c>
    </row>
    <row r="19" spans="2:8" ht="15.5" x14ac:dyDescent="0.35">
      <c r="B19" s="41" t="s">
        <v>32</v>
      </c>
      <c r="C19" s="41" t="s">
        <v>73</v>
      </c>
      <c r="D19" s="46">
        <v>1</v>
      </c>
      <c r="E19" s="41" t="s">
        <v>74</v>
      </c>
      <c r="F19" s="38">
        <v>9160</v>
      </c>
      <c r="G19" s="38">
        <v>1740</v>
      </c>
      <c r="H19" s="38">
        <f t="shared" si="0"/>
        <v>10900</v>
      </c>
    </row>
    <row r="20" spans="2:8" ht="15.5" x14ac:dyDescent="0.35">
      <c r="B20" s="41" t="s">
        <v>32</v>
      </c>
      <c r="C20" s="41" t="s">
        <v>73</v>
      </c>
      <c r="D20" s="46">
        <v>1</v>
      </c>
      <c r="E20" s="41" t="s">
        <v>75</v>
      </c>
      <c r="F20" s="38">
        <v>9820</v>
      </c>
      <c r="G20" s="38">
        <v>53</v>
      </c>
      <c r="H20" s="38">
        <f t="shared" si="0"/>
        <v>9873</v>
      </c>
    </row>
    <row r="21" spans="2:8" ht="15.5" x14ac:dyDescent="0.35">
      <c r="B21" s="41" t="s">
        <v>32</v>
      </c>
      <c r="C21" s="41" t="s">
        <v>73</v>
      </c>
      <c r="D21" s="46">
        <v>1</v>
      </c>
      <c r="E21" s="41" t="s">
        <v>76</v>
      </c>
      <c r="F21" s="38">
        <v>8631</v>
      </c>
      <c r="G21" s="38">
        <v>579</v>
      </c>
      <c r="H21" s="38">
        <f t="shared" si="0"/>
        <v>9210</v>
      </c>
    </row>
    <row r="22" spans="2:8" ht="15.5" x14ac:dyDescent="0.35">
      <c r="B22" s="41" t="s">
        <v>32</v>
      </c>
      <c r="C22" s="41" t="s">
        <v>73</v>
      </c>
      <c r="D22" s="46">
        <v>1</v>
      </c>
      <c r="E22" s="41" t="s">
        <v>77</v>
      </c>
      <c r="F22" s="38">
        <v>20905</v>
      </c>
      <c r="G22" s="38">
        <v>1045</v>
      </c>
      <c r="H22" s="38">
        <f t="shared" si="0"/>
        <v>21950</v>
      </c>
    </row>
    <row r="23" spans="2:8" ht="15.5" x14ac:dyDescent="0.35">
      <c r="B23" s="41" t="s">
        <v>78</v>
      </c>
      <c r="C23" s="41" t="s">
        <v>79</v>
      </c>
      <c r="D23" s="46">
        <v>1</v>
      </c>
      <c r="E23" s="41" t="s">
        <v>80</v>
      </c>
      <c r="F23" s="38">
        <v>9000</v>
      </c>
      <c r="G23" s="38"/>
      <c r="H23" s="38">
        <f t="shared" si="0"/>
        <v>9000</v>
      </c>
    </row>
    <row r="24" spans="2:8" ht="15.5" x14ac:dyDescent="0.35">
      <c r="B24" s="41" t="s">
        <v>81</v>
      </c>
      <c r="C24" s="41" t="s">
        <v>82</v>
      </c>
      <c r="D24" s="46">
        <v>1</v>
      </c>
      <c r="E24" s="41" t="s">
        <v>80</v>
      </c>
      <c r="F24" s="38">
        <v>6301</v>
      </c>
      <c r="G24" s="38">
        <v>1197</v>
      </c>
      <c r="H24" s="38">
        <f t="shared" si="0"/>
        <v>7498</v>
      </c>
    </row>
    <row r="25" spans="2:8" ht="15.5" x14ac:dyDescent="0.35">
      <c r="B25" s="41" t="s">
        <v>83</v>
      </c>
      <c r="C25" s="41" t="s">
        <v>84</v>
      </c>
      <c r="D25" s="46">
        <v>1</v>
      </c>
      <c r="E25" s="41" t="s">
        <v>85</v>
      </c>
      <c r="F25" s="38">
        <v>40000</v>
      </c>
      <c r="G25" s="38">
        <v>7600</v>
      </c>
      <c r="H25" s="38">
        <f t="shared" si="0"/>
        <v>47600</v>
      </c>
    </row>
    <row r="26" spans="2:8" ht="15.5" x14ac:dyDescent="0.35">
      <c r="B26" s="41" t="s">
        <v>43</v>
      </c>
      <c r="C26" s="41" t="s">
        <v>44</v>
      </c>
      <c r="D26" s="46">
        <v>1</v>
      </c>
      <c r="E26" s="41" t="s">
        <v>41</v>
      </c>
      <c r="F26" s="38">
        <v>10900</v>
      </c>
      <c r="G26" s="38"/>
      <c r="H26" s="38">
        <f t="shared" si="0"/>
        <v>10900</v>
      </c>
    </row>
    <row r="27" spans="2:8" ht="15.5" x14ac:dyDescent="0.35">
      <c r="B27" s="41" t="s">
        <v>43</v>
      </c>
      <c r="C27" s="41" t="s">
        <v>44</v>
      </c>
      <c r="D27" s="46">
        <v>1</v>
      </c>
      <c r="E27" s="41" t="s">
        <v>41</v>
      </c>
      <c r="F27" s="38">
        <v>10900</v>
      </c>
      <c r="G27" s="38"/>
      <c r="H27" s="38">
        <f t="shared" si="0"/>
        <v>10900</v>
      </c>
    </row>
    <row r="28" spans="2:8" ht="15.5" x14ac:dyDescent="0.35">
      <c r="B28" s="41" t="s">
        <v>86</v>
      </c>
      <c r="C28" s="41" t="s">
        <v>44</v>
      </c>
      <c r="D28" s="46">
        <v>2</v>
      </c>
      <c r="E28" s="41" t="s">
        <v>41</v>
      </c>
      <c r="F28" s="40">
        <v>10900</v>
      </c>
      <c r="H28" s="40">
        <f t="shared" si="0"/>
        <v>10900</v>
      </c>
    </row>
    <row r="29" spans="2:8" ht="15.5" x14ac:dyDescent="0.35">
      <c r="B29" s="41" t="s">
        <v>87</v>
      </c>
      <c r="C29" s="41" t="s">
        <v>88</v>
      </c>
      <c r="D29" s="46">
        <v>1</v>
      </c>
      <c r="E29" s="41" t="s">
        <v>89</v>
      </c>
      <c r="F29" s="39">
        <v>3200</v>
      </c>
      <c r="G29" s="39"/>
      <c r="H29" s="38">
        <f>+F29+G29</f>
        <v>3200</v>
      </c>
    </row>
    <row r="30" spans="2:8" ht="15.5" x14ac:dyDescent="0.35">
      <c r="B30" s="41">
        <v>1107104856</v>
      </c>
      <c r="C30" s="41" t="s">
        <v>90</v>
      </c>
      <c r="D30" s="46">
        <v>1</v>
      </c>
      <c r="E30" s="41" t="s">
        <v>91</v>
      </c>
      <c r="F30" s="38">
        <v>65000</v>
      </c>
      <c r="G30" s="38"/>
      <c r="H30" s="38">
        <f t="shared" si="0"/>
        <v>65000</v>
      </c>
    </row>
    <row r="31" spans="2:8" ht="15.5" x14ac:dyDescent="0.35">
      <c r="B31" s="41" t="s">
        <v>92</v>
      </c>
      <c r="C31" s="41" t="s">
        <v>93</v>
      </c>
      <c r="D31" s="46">
        <v>1</v>
      </c>
      <c r="E31" s="41" t="s">
        <v>94</v>
      </c>
      <c r="F31" s="38">
        <v>19328</v>
      </c>
      <c r="G31" s="38">
        <v>3672</v>
      </c>
      <c r="H31" s="38">
        <f t="shared" si="0"/>
        <v>23000</v>
      </c>
    </row>
    <row r="32" spans="2:8" ht="15.5" x14ac:dyDescent="0.35">
      <c r="B32" s="41" t="s">
        <v>92</v>
      </c>
      <c r="C32" s="41" t="s">
        <v>93</v>
      </c>
      <c r="D32" s="46">
        <v>1</v>
      </c>
      <c r="E32" s="41" t="s">
        <v>95</v>
      </c>
      <c r="F32" s="38">
        <v>31933</v>
      </c>
      <c r="G32" s="38">
        <v>6067</v>
      </c>
      <c r="H32" s="38">
        <f t="shared" si="0"/>
        <v>38000</v>
      </c>
    </row>
    <row r="33" spans="2:8" ht="15.5" x14ac:dyDescent="0.35">
      <c r="B33" s="41" t="s">
        <v>32</v>
      </c>
      <c r="C33" s="41" t="s">
        <v>73</v>
      </c>
      <c r="D33" s="46">
        <v>1</v>
      </c>
      <c r="E33" s="41" t="s">
        <v>96</v>
      </c>
      <c r="F33" s="38">
        <v>4202</v>
      </c>
      <c r="G33" s="38">
        <v>798</v>
      </c>
      <c r="H33" s="38">
        <f t="shared" si="0"/>
        <v>5000</v>
      </c>
    </row>
    <row r="34" spans="2:8" ht="15.5" x14ac:dyDescent="0.35">
      <c r="B34" s="41" t="s">
        <v>97</v>
      </c>
      <c r="C34" s="41" t="s">
        <v>98</v>
      </c>
      <c r="D34" s="46">
        <v>1</v>
      </c>
      <c r="E34" s="41" t="s">
        <v>99</v>
      </c>
      <c r="F34" s="38">
        <v>2941</v>
      </c>
      <c r="G34" s="38">
        <v>559</v>
      </c>
      <c r="H34" s="38">
        <f t="shared" si="0"/>
        <v>3500</v>
      </c>
    </row>
    <row r="35" spans="2:8" ht="15.5" x14ac:dyDescent="0.35">
      <c r="B35" s="41" t="s">
        <v>97</v>
      </c>
      <c r="C35" s="41" t="s">
        <v>98</v>
      </c>
      <c r="D35" s="46">
        <v>1</v>
      </c>
      <c r="E35" s="41" t="s">
        <v>100</v>
      </c>
      <c r="F35" s="38">
        <v>2689</v>
      </c>
      <c r="G35" s="38">
        <v>511</v>
      </c>
      <c r="H35" s="38">
        <f t="shared" si="0"/>
        <v>3200</v>
      </c>
    </row>
    <row r="36" spans="2:8" ht="15.5" x14ac:dyDescent="0.35">
      <c r="B36" s="41" t="s">
        <v>101</v>
      </c>
      <c r="C36" s="41" t="s">
        <v>102</v>
      </c>
      <c r="D36" s="46">
        <v>1</v>
      </c>
      <c r="E36" s="41" t="s">
        <v>103</v>
      </c>
      <c r="F36" s="38">
        <v>12700</v>
      </c>
      <c r="G36" s="38"/>
      <c r="H36" s="38">
        <f t="shared" si="0"/>
        <v>12700</v>
      </c>
    </row>
    <row r="37" spans="2:8" ht="15.5" x14ac:dyDescent="0.35">
      <c r="B37" s="41">
        <v>860512330</v>
      </c>
      <c r="C37" s="41" t="s">
        <v>42</v>
      </c>
      <c r="D37" s="46">
        <v>1</v>
      </c>
      <c r="E37" s="41" t="s">
        <v>104</v>
      </c>
      <c r="F37" s="38">
        <v>19400</v>
      </c>
      <c r="G37" s="38"/>
      <c r="H37" s="38">
        <f t="shared" si="0"/>
        <v>19400</v>
      </c>
    </row>
    <row r="38" spans="2:8" ht="15.5" x14ac:dyDescent="0.35">
      <c r="B38" s="41" t="s">
        <v>32</v>
      </c>
      <c r="C38" s="41" t="s">
        <v>73</v>
      </c>
      <c r="D38" s="46">
        <v>1</v>
      </c>
      <c r="E38" s="41" t="s">
        <v>105</v>
      </c>
      <c r="F38" s="38">
        <v>3445</v>
      </c>
      <c r="G38" s="38">
        <v>655</v>
      </c>
      <c r="H38" s="38">
        <f t="shared" si="0"/>
        <v>4100</v>
      </c>
    </row>
    <row r="39" spans="2:8" ht="15.5" x14ac:dyDescent="0.35">
      <c r="B39" s="41">
        <v>14886198</v>
      </c>
      <c r="C39" s="41" t="s">
        <v>29</v>
      </c>
      <c r="D39" s="46">
        <v>1</v>
      </c>
      <c r="E39" s="41" t="s">
        <v>106</v>
      </c>
      <c r="F39" s="38">
        <v>6000</v>
      </c>
      <c r="G39" s="38"/>
      <c r="H39" s="38">
        <f t="shared" si="0"/>
        <v>6000</v>
      </c>
    </row>
    <row r="40" spans="2:8" ht="15.5" x14ac:dyDescent="0.35">
      <c r="B40" s="41" t="s">
        <v>107</v>
      </c>
      <c r="C40" s="41" t="s">
        <v>108</v>
      </c>
      <c r="D40" s="46">
        <v>1</v>
      </c>
      <c r="E40" s="41" t="s">
        <v>109</v>
      </c>
      <c r="F40" s="38">
        <v>6742</v>
      </c>
      <c r="G40" s="38">
        <v>1281</v>
      </c>
      <c r="H40" s="38">
        <f t="shared" si="0"/>
        <v>8023</v>
      </c>
    </row>
    <row r="41" spans="2:8" ht="15.5" x14ac:dyDescent="0.35">
      <c r="B41" s="41">
        <v>14886198</v>
      </c>
      <c r="C41" s="41" t="s">
        <v>29</v>
      </c>
      <c r="D41" s="46">
        <v>1</v>
      </c>
      <c r="E41" s="41" t="s">
        <v>110</v>
      </c>
      <c r="F41" s="38">
        <v>70000</v>
      </c>
      <c r="G41" s="38"/>
      <c r="H41" s="38">
        <f t="shared" si="0"/>
        <v>70000</v>
      </c>
    </row>
    <row r="42" spans="2:8" ht="15.5" x14ac:dyDescent="0.35">
      <c r="B42" s="41" t="s">
        <v>111</v>
      </c>
      <c r="C42" s="41" t="s">
        <v>112</v>
      </c>
      <c r="D42" s="46">
        <v>1</v>
      </c>
      <c r="E42" s="41" t="s">
        <v>38</v>
      </c>
      <c r="F42" s="38">
        <v>59209</v>
      </c>
      <c r="G42" s="38">
        <v>3520</v>
      </c>
      <c r="H42" s="38">
        <f t="shared" si="0"/>
        <v>62729</v>
      </c>
    </row>
    <row r="43" spans="2:8" ht="15.5" x14ac:dyDescent="0.35">
      <c r="B43" s="41">
        <v>16376692</v>
      </c>
      <c r="C43" s="43" t="s">
        <v>113</v>
      </c>
      <c r="D43" s="46">
        <v>1</v>
      </c>
      <c r="E43" s="41" t="s">
        <v>114</v>
      </c>
      <c r="F43" s="38">
        <v>60000</v>
      </c>
      <c r="G43" s="38"/>
      <c r="H43" s="38">
        <f t="shared" si="0"/>
        <v>60000</v>
      </c>
    </row>
    <row r="44" spans="2:8" ht="15.5" x14ac:dyDescent="0.35">
      <c r="B44" s="44">
        <v>31307405</v>
      </c>
      <c r="C44" s="41" t="s">
        <v>115</v>
      </c>
      <c r="D44" s="46">
        <v>1</v>
      </c>
      <c r="E44" s="41" t="s">
        <v>64</v>
      </c>
      <c r="F44" s="13">
        <v>50000</v>
      </c>
      <c r="G44" s="12"/>
      <c r="H44" s="38">
        <f t="shared" si="0"/>
        <v>50000</v>
      </c>
    </row>
    <row r="45" spans="2:8" x14ac:dyDescent="0.35">
      <c r="B45" s="16"/>
      <c r="C45" s="17"/>
      <c r="D45" s="3"/>
      <c r="E45" s="17"/>
      <c r="F45" s="123" t="s">
        <v>49</v>
      </c>
      <c r="G45" s="124"/>
      <c r="H45" s="18">
        <f>SUM(H9:H44)</f>
        <v>737589</v>
      </c>
    </row>
    <row r="46" spans="2:8" x14ac:dyDescent="0.35">
      <c r="B46" s="16"/>
      <c r="C46" s="17"/>
      <c r="D46" s="3"/>
      <c r="E46" s="17"/>
      <c r="F46" s="19" t="s">
        <v>50</v>
      </c>
      <c r="G46" s="20"/>
      <c r="H46" s="21">
        <v>900000</v>
      </c>
    </row>
    <row r="47" spans="2:8" ht="15.5" x14ac:dyDescent="0.35">
      <c r="B47" s="22"/>
      <c r="C47" s="23"/>
      <c r="D47" s="35"/>
      <c r="E47" s="23"/>
      <c r="F47" s="24" t="s">
        <v>51</v>
      </c>
      <c r="G47" s="25"/>
      <c r="H47" s="26">
        <f>+H45-H46</f>
        <v>-162411</v>
      </c>
    </row>
    <row r="48" spans="2:8" x14ac:dyDescent="0.35">
      <c r="D48" s="2"/>
      <c r="F48" s="125" t="s">
        <v>52</v>
      </c>
      <c r="G48" s="126"/>
      <c r="H48" s="27">
        <f>H45/H46</f>
        <v>0.81954333333333329</v>
      </c>
    </row>
  </sheetData>
  <mergeCells count="4">
    <mergeCell ref="D5:F5"/>
    <mergeCell ref="D6:F6"/>
    <mergeCell ref="F45:G45"/>
    <mergeCell ref="F48:G48"/>
  </mergeCells>
  <phoneticPr fontId="14" type="noConversion"/>
  <conditionalFormatting sqref="B16">
    <cfRule type="duplicateValues" dxfId="6" priority="1"/>
  </conditionalFormatting>
  <conditionalFormatting sqref="B44">
    <cfRule type="duplicateValues" dxfId="5" priority="2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B66B3-5CED-4978-BB8A-4AD0F174FC76}">
  <dimension ref="B2:H20"/>
  <sheetViews>
    <sheetView workbookViewId="0">
      <selection activeCell="E11" sqref="E11"/>
    </sheetView>
  </sheetViews>
  <sheetFormatPr baseColWidth="10" defaultRowHeight="14.5" x14ac:dyDescent="0.35"/>
  <cols>
    <col min="2" max="2" width="17.90625" customWidth="1"/>
    <col min="3" max="3" width="30.6328125" customWidth="1"/>
    <col min="4" max="4" width="6" bestFit="1" customWidth="1"/>
    <col min="5" max="5" width="49.6328125" customWidth="1"/>
    <col min="6" max="6" width="22.54296875" customWidth="1"/>
    <col min="7" max="7" width="20.81640625" customWidth="1"/>
    <col min="8" max="8" width="21.453125" customWidth="1"/>
  </cols>
  <sheetData>
    <row r="2" spans="2:8" x14ac:dyDescent="0.35">
      <c r="B2" t="s">
        <v>411</v>
      </c>
      <c r="D2" s="2"/>
    </row>
    <row r="3" spans="2:8" x14ac:dyDescent="0.35">
      <c r="D3" s="2"/>
    </row>
    <row r="4" spans="2:8" x14ac:dyDescent="0.35">
      <c r="B4" s="3"/>
      <c r="C4" s="4" t="s">
        <v>1</v>
      </c>
      <c r="D4" s="127" t="s">
        <v>2</v>
      </c>
      <c r="E4" s="127"/>
      <c r="F4" s="127"/>
      <c r="G4" s="4"/>
      <c r="H4" s="3"/>
    </row>
    <row r="5" spans="2:8" x14ac:dyDescent="0.35">
      <c r="C5" s="4" t="s">
        <v>3</v>
      </c>
      <c r="D5" s="127">
        <v>1151939515</v>
      </c>
      <c r="E5" s="127"/>
      <c r="F5" s="127"/>
      <c r="G5" s="5"/>
      <c r="H5" s="3"/>
    </row>
    <row r="6" spans="2:8" x14ac:dyDescent="0.35">
      <c r="B6" s="3"/>
      <c r="C6" s="4" t="s">
        <v>4</v>
      </c>
      <c r="D6" s="28"/>
      <c r="E6" s="28" t="s">
        <v>5</v>
      </c>
      <c r="F6" s="29"/>
      <c r="G6" s="5"/>
      <c r="H6" s="3"/>
    </row>
    <row r="7" spans="2:8" x14ac:dyDescent="0.35">
      <c r="B7" s="6" t="s">
        <v>6</v>
      </c>
      <c r="C7" s="7" t="s">
        <v>7</v>
      </c>
      <c r="D7" s="7" t="s">
        <v>8</v>
      </c>
      <c r="E7" s="7" t="s">
        <v>9</v>
      </c>
      <c r="F7" s="6" t="s">
        <v>10</v>
      </c>
      <c r="G7" s="7" t="s">
        <v>11</v>
      </c>
      <c r="H7" s="7" t="s">
        <v>12</v>
      </c>
    </row>
    <row r="8" spans="2:8" ht="15.5" x14ac:dyDescent="0.35">
      <c r="B8" s="90">
        <v>805011359</v>
      </c>
      <c r="C8" s="69" t="s">
        <v>405</v>
      </c>
      <c r="D8" s="30">
        <v>1</v>
      </c>
      <c r="E8" s="75" t="s">
        <v>406</v>
      </c>
      <c r="F8" s="67">
        <v>55571</v>
      </c>
      <c r="G8" s="67">
        <v>2629</v>
      </c>
      <c r="H8" s="89">
        <f>+F8+G8</f>
        <v>58200</v>
      </c>
    </row>
    <row r="9" spans="2:8" ht="15.5" x14ac:dyDescent="0.35">
      <c r="B9" s="90">
        <v>1130589030</v>
      </c>
      <c r="C9" s="69" t="s">
        <v>407</v>
      </c>
      <c r="D9" s="30">
        <v>1</v>
      </c>
      <c r="E9" s="69" t="s">
        <v>408</v>
      </c>
      <c r="F9" s="67">
        <v>200000</v>
      </c>
      <c r="G9" s="67"/>
      <c r="H9" s="89">
        <f t="shared" ref="H9:H17" si="0">+F9+G9</f>
        <v>200000</v>
      </c>
    </row>
    <row r="10" spans="2:8" ht="15.5" x14ac:dyDescent="0.35">
      <c r="B10" s="90">
        <v>66966743</v>
      </c>
      <c r="C10" s="69" t="s">
        <v>314</v>
      </c>
      <c r="D10" s="30">
        <v>1</v>
      </c>
      <c r="E10" s="69" t="s">
        <v>409</v>
      </c>
      <c r="F10" s="67">
        <v>36555</v>
      </c>
      <c r="G10" s="67">
        <v>6945</v>
      </c>
      <c r="H10" s="89">
        <f t="shared" si="0"/>
        <v>43500</v>
      </c>
    </row>
    <row r="11" spans="2:8" ht="15.5" x14ac:dyDescent="0.35">
      <c r="B11" s="90" t="s">
        <v>200</v>
      </c>
      <c r="C11" s="69" t="s">
        <v>201</v>
      </c>
      <c r="D11" s="30">
        <v>1</v>
      </c>
      <c r="E11" s="69" t="s">
        <v>409</v>
      </c>
      <c r="F11" s="67">
        <v>158732</v>
      </c>
      <c r="G11" s="67">
        <v>26568</v>
      </c>
      <c r="H11" s="89">
        <f t="shared" si="0"/>
        <v>185300</v>
      </c>
    </row>
    <row r="12" spans="2:8" ht="15.5" x14ac:dyDescent="0.35">
      <c r="B12" s="90">
        <v>14886198</v>
      </c>
      <c r="C12" s="69" t="s">
        <v>29</v>
      </c>
      <c r="D12" s="30">
        <v>1</v>
      </c>
      <c r="E12" s="69" t="s">
        <v>305</v>
      </c>
      <c r="F12" s="67">
        <v>15000</v>
      </c>
      <c r="G12" s="67"/>
      <c r="H12" s="89">
        <f t="shared" si="0"/>
        <v>15000</v>
      </c>
    </row>
    <row r="13" spans="2:8" ht="15.5" x14ac:dyDescent="0.35">
      <c r="B13" s="90"/>
      <c r="C13" s="69" t="s">
        <v>410</v>
      </c>
      <c r="D13" s="30">
        <v>1</v>
      </c>
      <c r="E13" s="69" t="s">
        <v>305</v>
      </c>
      <c r="F13" s="67">
        <v>45000</v>
      </c>
      <c r="G13" s="67"/>
      <c r="H13" s="89">
        <f t="shared" si="0"/>
        <v>45000</v>
      </c>
    </row>
    <row r="14" spans="2:8" ht="15.5" x14ac:dyDescent="0.35">
      <c r="B14" s="69">
        <v>1151939515</v>
      </c>
      <c r="C14" s="69" t="s">
        <v>25</v>
      </c>
      <c r="D14" s="30">
        <v>1</v>
      </c>
      <c r="E14" s="70" t="s">
        <v>305</v>
      </c>
      <c r="F14" s="84">
        <v>25000</v>
      </c>
      <c r="G14" s="67"/>
      <c r="H14" s="89">
        <f t="shared" si="0"/>
        <v>25000</v>
      </c>
    </row>
    <row r="15" spans="2:8" ht="15.5" x14ac:dyDescent="0.35">
      <c r="B15" s="69">
        <v>1144079992</v>
      </c>
      <c r="C15" s="69" t="s">
        <v>401</v>
      </c>
      <c r="D15" s="30">
        <v>1</v>
      </c>
      <c r="E15" s="69" t="s">
        <v>305</v>
      </c>
      <c r="F15" s="67">
        <v>25000</v>
      </c>
      <c r="G15" s="67"/>
      <c r="H15" s="89">
        <f t="shared" si="0"/>
        <v>25000</v>
      </c>
    </row>
    <row r="16" spans="2:8" ht="15.5" x14ac:dyDescent="0.35">
      <c r="B16" s="69"/>
      <c r="C16" s="69"/>
      <c r="D16" s="30"/>
      <c r="E16" s="69"/>
      <c r="F16" s="67"/>
      <c r="G16" s="67"/>
      <c r="H16" s="89">
        <f t="shared" si="0"/>
        <v>0</v>
      </c>
    </row>
    <row r="17" spans="2:8" ht="15.5" x14ac:dyDescent="0.35">
      <c r="B17" s="69"/>
      <c r="C17" s="69"/>
      <c r="D17" s="30"/>
      <c r="E17" s="69"/>
      <c r="F17" s="67"/>
      <c r="G17" s="67"/>
      <c r="H17" s="89">
        <f t="shared" si="0"/>
        <v>0</v>
      </c>
    </row>
    <row r="18" spans="2:8" x14ac:dyDescent="0.35">
      <c r="G18" s="94" t="s">
        <v>49</v>
      </c>
      <c r="H18" s="94">
        <f>SUM(H8:H17)</f>
        <v>597000</v>
      </c>
    </row>
    <row r="19" spans="2:8" x14ac:dyDescent="0.35">
      <c r="G19" s="95" t="s">
        <v>50</v>
      </c>
      <c r="H19" s="95">
        <v>600000</v>
      </c>
    </row>
    <row r="20" spans="2:8" ht="15.5" x14ac:dyDescent="0.35">
      <c r="G20" s="60" t="s">
        <v>51</v>
      </c>
      <c r="H20" s="61">
        <f>+H19-H18</f>
        <v>3000</v>
      </c>
    </row>
  </sheetData>
  <mergeCells count="2">
    <mergeCell ref="D4:F4"/>
    <mergeCell ref="D5:F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C79C3-9658-4F4B-BCCB-56407A9E91E9}">
  <dimension ref="B3:K27"/>
  <sheetViews>
    <sheetView workbookViewId="0">
      <selection activeCell="E11" sqref="E11"/>
    </sheetView>
  </sheetViews>
  <sheetFormatPr baseColWidth="10" defaultRowHeight="14.5" x14ac:dyDescent="0.35"/>
  <cols>
    <col min="2" max="2" width="21.90625" customWidth="1"/>
    <col min="3" max="3" width="40.54296875" customWidth="1"/>
    <col min="5" max="5" width="31.453125" bestFit="1" customWidth="1"/>
    <col min="7" max="7" width="17.1796875" customWidth="1"/>
    <col min="10" max="10" width="14.36328125" bestFit="1" customWidth="1"/>
    <col min="11" max="11" width="11.90625" bestFit="1" customWidth="1"/>
  </cols>
  <sheetData>
    <row r="3" spans="2:11" x14ac:dyDescent="0.35">
      <c r="B3" t="s">
        <v>423</v>
      </c>
      <c r="D3" s="2"/>
    </row>
    <row r="4" spans="2:11" x14ac:dyDescent="0.35">
      <c r="D4" s="2"/>
    </row>
    <row r="5" spans="2:11" x14ac:dyDescent="0.35">
      <c r="B5" s="3"/>
      <c r="C5" s="4" t="s">
        <v>1</v>
      </c>
      <c r="D5" s="127" t="s">
        <v>2</v>
      </c>
      <c r="E5" s="127"/>
      <c r="F5" s="127"/>
      <c r="G5" s="4"/>
      <c r="H5" s="3"/>
    </row>
    <row r="6" spans="2:11" x14ac:dyDescent="0.35">
      <c r="C6" s="4" t="s">
        <v>3</v>
      </c>
      <c r="D6" s="127">
        <v>1151939515</v>
      </c>
      <c r="E6" s="127"/>
      <c r="F6" s="127"/>
      <c r="G6" s="5"/>
      <c r="H6" s="3"/>
    </row>
    <row r="7" spans="2:11" x14ac:dyDescent="0.35">
      <c r="B7" s="3"/>
      <c r="C7" s="4" t="s">
        <v>4</v>
      </c>
      <c r="D7" s="28"/>
      <c r="E7" s="28" t="s">
        <v>5</v>
      </c>
      <c r="F7" s="29"/>
      <c r="G7" s="5"/>
      <c r="H7" s="3"/>
    </row>
    <row r="8" spans="2:11" x14ac:dyDescent="0.35">
      <c r="B8" s="102" t="s">
        <v>6</v>
      </c>
      <c r="C8" s="103" t="s">
        <v>7</v>
      </c>
      <c r="D8" s="103" t="s">
        <v>8</v>
      </c>
      <c r="E8" s="103" t="s">
        <v>9</v>
      </c>
      <c r="F8" s="102" t="s">
        <v>10</v>
      </c>
      <c r="G8" s="103" t="s">
        <v>11</v>
      </c>
      <c r="H8" s="103" t="s">
        <v>12</v>
      </c>
    </row>
    <row r="9" spans="2:11" x14ac:dyDescent="0.35">
      <c r="B9" s="96" t="s">
        <v>200</v>
      </c>
      <c r="C9" s="97" t="s">
        <v>340</v>
      </c>
      <c r="D9" s="104">
        <v>1</v>
      </c>
      <c r="E9" s="98" t="s">
        <v>412</v>
      </c>
      <c r="F9" s="99">
        <v>97311</v>
      </c>
      <c r="G9" s="99">
        <v>18489</v>
      </c>
      <c r="H9" s="105">
        <f>+F9+G9</f>
        <v>115800</v>
      </c>
      <c r="J9" s="72"/>
      <c r="K9" s="72"/>
    </row>
    <row r="10" spans="2:11" x14ac:dyDescent="0.35">
      <c r="B10" s="96" t="s">
        <v>413</v>
      </c>
      <c r="C10" s="97" t="s">
        <v>414</v>
      </c>
      <c r="D10" s="104">
        <v>1</v>
      </c>
      <c r="E10" s="97" t="s">
        <v>415</v>
      </c>
      <c r="F10" s="99">
        <v>25000</v>
      </c>
      <c r="G10" s="99"/>
      <c r="H10" s="105">
        <f t="shared" ref="H10:H22" si="0">+F10+G10</f>
        <v>25000</v>
      </c>
      <c r="J10" s="72"/>
      <c r="K10" s="72"/>
    </row>
    <row r="11" spans="2:11" x14ac:dyDescent="0.35">
      <c r="B11" s="96">
        <v>800157427</v>
      </c>
      <c r="C11" s="97" t="s">
        <v>416</v>
      </c>
      <c r="D11" s="104">
        <v>1</v>
      </c>
      <c r="E11" s="97" t="s">
        <v>417</v>
      </c>
      <c r="F11" s="99">
        <v>3700</v>
      </c>
      <c r="G11" s="99"/>
      <c r="H11" s="105">
        <f t="shared" si="0"/>
        <v>3700</v>
      </c>
      <c r="J11" s="72"/>
      <c r="K11" s="72"/>
    </row>
    <row r="12" spans="2:11" x14ac:dyDescent="0.35">
      <c r="B12" s="96" t="s">
        <v>17</v>
      </c>
      <c r="C12" s="97" t="s">
        <v>314</v>
      </c>
      <c r="D12" s="104">
        <v>1</v>
      </c>
      <c r="E12" s="98" t="s">
        <v>412</v>
      </c>
      <c r="F12" s="99">
        <v>24958</v>
      </c>
      <c r="G12" s="99">
        <v>4742</v>
      </c>
      <c r="H12" s="105">
        <f t="shared" si="0"/>
        <v>29700</v>
      </c>
      <c r="J12" s="72"/>
      <c r="K12" s="72"/>
    </row>
    <row r="13" spans="2:11" x14ac:dyDescent="0.35">
      <c r="B13" s="96">
        <v>16698630</v>
      </c>
      <c r="C13" s="97" t="s">
        <v>418</v>
      </c>
      <c r="D13" s="104">
        <v>1</v>
      </c>
      <c r="E13" s="97" t="s">
        <v>419</v>
      </c>
      <c r="F13" s="99">
        <v>40000</v>
      </c>
      <c r="G13" s="99"/>
      <c r="H13" s="105">
        <f t="shared" si="0"/>
        <v>40000</v>
      </c>
      <c r="J13" s="72"/>
      <c r="K13" s="72"/>
    </row>
    <row r="14" spans="2:11" x14ac:dyDescent="0.35">
      <c r="B14" s="96" t="s">
        <v>92</v>
      </c>
      <c r="C14" s="97" t="s">
        <v>93</v>
      </c>
      <c r="D14" s="104">
        <v>1</v>
      </c>
      <c r="E14" s="97" t="s">
        <v>420</v>
      </c>
      <c r="F14" s="99">
        <v>68908</v>
      </c>
      <c r="G14" s="99">
        <v>13092</v>
      </c>
      <c r="H14" s="105">
        <f t="shared" si="0"/>
        <v>82000</v>
      </c>
      <c r="J14" s="72"/>
      <c r="K14" s="72"/>
    </row>
    <row r="15" spans="2:11" x14ac:dyDescent="0.35">
      <c r="B15" s="96" t="s">
        <v>87</v>
      </c>
      <c r="C15" s="97" t="s">
        <v>421</v>
      </c>
      <c r="D15" s="104">
        <v>1</v>
      </c>
      <c r="E15" s="97" t="s">
        <v>89</v>
      </c>
      <c r="F15" s="99">
        <v>3700</v>
      </c>
      <c r="G15" s="99"/>
      <c r="H15" s="105">
        <f t="shared" si="0"/>
        <v>3700</v>
      </c>
      <c r="J15" s="72"/>
      <c r="K15" s="72"/>
    </row>
    <row r="16" spans="2:11" x14ac:dyDescent="0.35">
      <c r="B16" s="96" t="s">
        <v>87</v>
      </c>
      <c r="C16" s="97" t="s">
        <v>421</v>
      </c>
      <c r="D16" s="104">
        <v>1</v>
      </c>
      <c r="E16" s="97" t="s">
        <v>89</v>
      </c>
      <c r="F16" s="99">
        <v>7900</v>
      </c>
      <c r="G16" s="99"/>
      <c r="H16" s="105">
        <f t="shared" si="0"/>
        <v>7900</v>
      </c>
      <c r="J16" s="72"/>
      <c r="K16" s="72"/>
    </row>
    <row r="17" spans="2:11" x14ac:dyDescent="0.35">
      <c r="B17" s="96" t="s">
        <v>297</v>
      </c>
      <c r="C17" s="97" t="s">
        <v>298</v>
      </c>
      <c r="D17" s="104">
        <v>1</v>
      </c>
      <c r="E17" s="97" t="s">
        <v>89</v>
      </c>
      <c r="F17" s="99">
        <v>3700</v>
      </c>
      <c r="G17" s="99"/>
      <c r="H17" s="105">
        <f t="shared" si="0"/>
        <v>3700</v>
      </c>
      <c r="J17" s="72"/>
      <c r="K17" s="72"/>
    </row>
    <row r="18" spans="2:11" x14ac:dyDescent="0.35">
      <c r="B18" s="96">
        <v>1130628395</v>
      </c>
      <c r="C18" s="97" t="s">
        <v>150</v>
      </c>
      <c r="D18" s="104">
        <v>1</v>
      </c>
      <c r="E18" s="97" t="s">
        <v>244</v>
      </c>
      <c r="F18" s="99">
        <v>120000</v>
      </c>
      <c r="G18" s="99"/>
      <c r="H18" s="105">
        <f t="shared" si="0"/>
        <v>120000</v>
      </c>
      <c r="J18" s="72"/>
      <c r="K18" s="72"/>
    </row>
    <row r="19" spans="2:11" x14ac:dyDescent="0.35">
      <c r="B19" s="96" t="s">
        <v>337</v>
      </c>
      <c r="C19" s="97" t="s">
        <v>422</v>
      </c>
      <c r="D19" s="104">
        <v>1</v>
      </c>
      <c r="E19" s="97" t="s">
        <v>38</v>
      </c>
      <c r="F19" s="99">
        <v>67905</v>
      </c>
      <c r="G19" s="99">
        <v>3395</v>
      </c>
      <c r="H19" s="105">
        <f t="shared" si="0"/>
        <v>71300</v>
      </c>
      <c r="J19" s="72"/>
      <c r="K19" s="72"/>
    </row>
    <row r="20" spans="2:11" x14ac:dyDescent="0.35">
      <c r="B20" s="96">
        <v>66981475</v>
      </c>
      <c r="C20" s="97" t="s">
        <v>170</v>
      </c>
      <c r="D20" s="104">
        <v>1</v>
      </c>
      <c r="E20" s="97" t="s">
        <v>244</v>
      </c>
      <c r="F20" s="99">
        <v>20000</v>
      </c>
      <c r="G20" s="99"/>
      <c r="H20" s="105">
        <f t="shared" si="0"/>
        <v>20000</v>
      </c>
      <c r="J20" s="72"/>
      <c r="K20" s="72"/>
    </row>
    <row r="21" spans="2:11" x14ac:dyDescent="0.35">
      <c r="B21" s="96" t="s">
        <v>413</v>
      </c>
      <c r="C21" s="97" t="s">
        <v>414</v>
      </c>
      <c r="D21" s="104">
        <v>1</v>
      </c>
      <c r="E21" s="97" t="s">
        <v>415</v>
      </c>
      <c r="F21" s="99">
        <v>25000</v>
      </c>
      <c r="G21" s="99"/>
      <c r="H21" s="105">
        <f t="shared" si="0"/>
        <v>25000</v>
      </c>
      <c r="J21" s="72"/>
      <c r="K21" s="72"/>
    </row>
    <row r="22" spans="2:11" x14ac:dyDescent="0.35">
      <c r="B22" s="97"/>
      <c r="C22" s="97"/>
      <c r="D22" s="104"/>
      <c r="E22" s="97"/>
      <c r="F22" s="99"/>
      <c r="G22" s="99"/>
      <c r="H22" s="105">
        <f t="shared" si="0"/>
        <v>0</v>
      </c>
      <c r="J22" s="72"/>
      <c r="K22" s="72"/>
    </row>
    <row r="23" spans="2:11" x14ac:dyDescent="0.35">
      <c r="B23" s="106"/>
      <c r="C23" s="106"/>
      <c r="D23" s="106"/>
      <c r="E23" s="106"/>
      <c r="F23" s="106"/>
      <c r="G23" s="107" t="s">
        <v>49</v>
      </c>
      <c r="H23" s="107">
        <f>SUM(H9:H22)</f>
        <v>547800</v>
      </c>
      <c r="J23" s="72"/>
      <c r="K23" s="72"/>
    </row>
    <row r="24" spans="2:11" x14ac:dyDescent="0.35">
      <c r="B24" s="106"/>
      <c r="C24" s="106"/>
      <c r="D24" s="106"/>
      <c r="E24" s="106"/>
      <c r="F24" s="106"/>
      <c r="G24" s="100" t="s">
        <v>50</v>
      </c>
      <c r="H24" s="100">
        <v>600000</v>
      </c>
      <c r="J24" s="72"/>
      <c r="K24" s="72"/>
    </row>
    <row r="25" spans="2:11" x14ac:dyDescent="0.35">
      <c r="B25" s="106"/>
      <c r="C25" s="106"/>
      <c r="D25" s="106"/>
      <c r="E25" s="106"/>
      <c r="F25" s="106"/>
      <c r="G25" s="101" t="s">
        <v>51</v>
      </c>
      <c r="H25" s="101">
        <f>+H24-H23</f>
        <v>52200</v>
      </c>
      <c r="J25" s="72"/>
      <c r="K25" s="72"/>
    </row>
    <row r="26" spans="2:11" x14ac:dyDescent="0.35">
      <c r="J26" s="72"/>
      <c r="K26" s="72"/>
    </row>
    <row r="27" spans="2:11" x14ac:dyDescent="0.35">
      <c r="H27" s="73"/>
    </row>
  </sheetData>
  <mergeCells count="2">
    <mergeCell ref="D5:F5"/>
    <mergeCell ref="D6:F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5C162-E201-405C-BD44-4691D57ECDA5}">
  <dimension ref="B3:H22"/>
  <sheetViews>
    <sheetView workbookViewId="0">
      <selection activeCell="E11" sqref="E11"/>
    </sheetView>
  </sheetViews>
  <sheetFormatPr baseColWidth="10" defaultRowHeight="14.5" x14ac:dyDescent="0.35"/>
  <cols>
    <col min="2" max="2" width="16.81640625" customWidth="1"/>
    <col min="3" max="3" width="31.81640625" customWidth="1"/>
    <col min="5" max="5" width="24.453125" customWidth="1"/>
    <col min="6" max="6" width="27.453125" customWidth="1"/>
    <col min="7" max="7" width="24.54296875" customWidth="1"/>
    <col min="8" max="8" width="26.6328125" customWidth="1"/>
  </cols>
  <sheetData>
    <row r="3" spans="2:8" x14ac:dyDescent="0.35">
      <c r="B3" t="s">
        <v>434</v>
      </c>
      <c r="D3" s="2"/>
    </row>
    <row r="4" spans="2:8" x14ac:dyDescent="0.35">
      <c r="D4" s="2"/>
    </row>
    <row r="5" spans="2:8" x14ac:dyDescent="0.35">
      <c r="B5" s="3"/>
      <c r="C5" s="4" t="s">
        <v>1</v>
      </c>
      <c r="D5" s="127" t="s">
        <v>2</v>
      </c>
      <c r="E5" s="127"/>
      <c r="F5" s="127"/>
      <c r="G5" s="4"/>
      <c r="H5" s="3"/>
    </row>
    <row r="6" spans="2:8" x14ac:dyDescent="0.35">
      <c r="C6" s="4" t="s">
        <v>3</v>
      </c>
      <c r="D6" s="127">
        <v>1151939515</v>
      </c>
      <c r="E6" s="127"/>
      <c r="F6" s="127"/>
      <c r="G6" s="5"/>
      <c r="H6" s="3"/>
    </row>
    <row r="7" spans="2:8" x14ac:dyDescent="0.35">
      <c r="B7" s="3"/>
      <c r="C7" s="4" t="s">
        <v>4</v>
      </c>
      <c r="D7" s="28"/>
      <c r="E7" s="28" t="s">
        <v>5</v>
      </c>
      <c r="F7" s="29"/>
      <c r="G7" s="5"/>
      <c r="H7" s="3"/>
    </row>
    <row r="8" spans="2:8" x14ac:dyDescent="0.35">
      <c r="B8" s="102" t="s">
        <v>6</v>
      </c>
      <c r="C8" s="103" t="s">
        <v>7</v>
      </c>
      <c r="D8" s="103" t="s">
        <v>8</v>
      </c>
      <c r="E8" s="103" t="s">
        <v>9</v>
      </c>
      <c r="F8" s="102" t="s">
        <v>10</v>
      </c>
      <c r="G8" s="103" t="s">
        <v>11</v>
      </c>
      <c r="H8" s="103" t="s">
        <v>12</v>
      </c>
    </row>
    <row r="9" spans="2:8" x14ac:dyDescent="0.35">
      <c r="B9" s="96">
        <v>66966743</v>
      </c>
      <c r="C9" s="97" t="s">
        <v>314</v>
      </c>
      <c r="D9" s="104">
        <v>1</v>
      </c>
      <c r="E9" s="98" t="s">
        <v>425</v>
      </c>
      <c r="F9" s="99">
        <v>10756</v>
      </c>
      <c r="G9" s="99">
        <v>2044</v>
      </c>
      <c r="H9" s="105">
        <f>+F9+G9</f>
        <v>12800</v>
      </c>
    </row>
    <row r="10" spans="2:8" ht="26" x14ac:dyDescent="0.35">
      <c r="B10" s="96" t="s">
        <v>92</v>
      </c>
      <c r="C10" s="97" t="s">
        <v>426</v>
      </c>
      <c r="D10" s="104">
        <v>1</v>
      </c>
      <c r="E10" s="97" t="s">
        <v>427</v>
      </c>
      <c r="F10" s="99">
        <v>121849</v>
      </c>
      <c r="G10" s="99">
        <v>23151</v>
      </c>
      <c r="H10" s="105">
        <f t="shared" ref="H10:H17" si="0">+F10+G10</f>
        <v>145000</v>
      </c>
    </row>
    <row r="11" spans="2:8" x14ac:dyDescent="0.35">
      <c r="B11" s="96">
        <v>16498630</v>
      </c>
      <c r="C11" s="97" t="s">
        <v>418</v>
      </c>
      <c r="D11" s="104">
        <v>1</v>
      </c>
      <c r="E11" s="97" t="s">
        <v>428</v>
      </c>
      <c r="F11" s="99">
        <v>70000</v>
      </c>
      <c r="G11" s="99"/>
      <c r="H11" s="105">
        <f t="shared" si="0"/>
        <v>70000</v>
      </c>
    </row>
    <row r="12" spans="2:8" x14ac:dyDescent="0.35">
      <c r="B12" s="96">
        <v>1151939515</v>
      </c>
      <c r="C12" s="97" t="s">
        <v>25</v>
      </c>
      <c r="D12" s="104">
        <v>1</v>
      </c>
      <c r="E12" s="98" t="s">
        <v>429</v>
      </c>
      <c r="F12" s="99">
        <v>22000</v>
      </c>
      <c r="G12" s="99"/>
      <c r="H12" s="105">
        <f t="shared" si="0"/>
        <v>22000</v>
      </c>
    </row>
    <row r="13" spans="2:8" ht="26" x14ac:dyDescent="0.35">
      <c r="B13" s="96">
        <v>1151939515</v>
      </c>
      <c r="C13" s="97" t="s">
        <v>25</v>
      </c>
      <c r="D13" s="104">
        <v>1</v>
      </c>
      <c r="E13" s="97" t="s">
        <v>430</v>
      </c>
      <c r="F13" s="99">
        <v>40000</v>
      </c>
      <c r="G13" s="99"/>
      <c r="H13" s="105">
        <f t="shared" si="0"/>
        <v>40000</v>
      </c>
    </row>
    <row r="14" spans="2:8" ht="26" x14ac:dyDescent="0.35">
      <c r="B14" s="96">
        <v>1151939515</v>
      </c>
      <c r="C14" s="97" t="s">
        <v>25</v>
      </c>
      <c r="D14" s="104">
        <v>1</v>
      </c>
      <c r="E14" s="97" t="s">
        <v>431</v>
      </c>
      <c r="F14" s="99">
        <v>76100</v>
      </c>
      <c r="G14" s="99"/>
      <c r="H14" s="105">
        <f t="shared" si="0"/>
        <v>76100</v>
      </c>
    </row>
    <row r="15" spans="2:8" ht="26" x14ac:dyDescent="0.35">
      <c r="B15" s="96">
        <v>100108309</v>
      </c>
      <c r="C15" s="97" t="s">
        <v>378</v>
      </c>
      <c r="D15" s="104">
        <v>1</v>
      </c>
      <c r="E15" s="97" t="s">
        <v>432</v>
      </c>
      <c r="F15" s="99">
        <v>15000</v>
      </c>
      <c r="G15" s="99"/>
      <c r="H15" s="105">
        <f t="shared" si="0"/>
        <v>15000</v>
      </c>
    </row>
    <row r="16" spans="2:8" x14ac:dyDescent="0.35">
      <c r="B16" s="96">
        <v>16645572</v>
      </c>
      <c r="C16" s="97" t="s">
        <v>424</v>
      </c>
      <c r="D16" s="104">
        <v>1</v>
      </c>
      <c r="E16" s="97" t="s">
        <v>433</v>
      </c>
      <c r="F16" s="99">
        <v>7000</v>
      </c>
      <c r="G16" s="99">
        <v>1330</v>
      </c>
      <c r="H16" s="105">
        <f t="shared" si="0"/>
        <v>8330</v>
      </c>
    </row>
    <row r="17" spans="2:8" x14ac:dyDescent="0.35">
      <c r="B17" s="97"/>
      <c r="C17" s="97"/>
      <c r="D17" s="104"/>
      <c r="E17" s="97"/>
      <c r="F17" s="99"/>
      <c r="G17" s="99"/>
      <c r="H17" s="105">
        <f t="shared" si="0"/>
        <v>0</v>
      </c>
    </row>
    <row r="18" spans="2:8" x14ac:dyDescent="0.35">
      <c r="B18" s="106"/>
      <c r="C18" s="106"/>
      <c r="D18" s="106"/>
      <c r="E18" s="106"/>
      <c r="F18" s="106"/>
      <c r="G18" s="107" t="s">
        <v>49</v>
      </c>
      <c r="H18" s="107">
        <f>SUM(H9:H17)</f>
        <v>389230</v>
      </c>
    </row>
    <row r="19" spans="2:8" x14ac:dyDescent="0.35">
      <c r="B19" s="106"/>
      <c r="C19" s="106"/>
      <c r="D19" s="106"/>
      <c r="E19" s="106"/>
      <c r="F19" s="106"/>
      <c r="G19" s="100" t="s">
        <v>50</v>
      </c>
      <c r="H19" s="100">
        <v>600000</v>
      </c>
    </row>
    <row r="20" spans="2:8" x14ac:dyDescent="0.35">
      <c r="B20" s="106"/>
      <c r="C20" s="106"/>
      <c r="D20" s="106"/>
      <c r="E20" s="106"/>
      <c r="F20" s="106"/>
      <c r="G20" s="101" t="s">
        <v>51</v>
      </c>
      <c r="H20" s="101">
        <f>+H19-H18</f>
        <v>210770</v>
      </c>
    </row>
    <row r="22" spans="2:8" x14ac:dyDescent="0.35">
      <c r="H22" s="73"/>
    </row>
  </sheetData>
  <mergeCells count="2">
    <mergeCell ref="D5:F5"/>
    <mergeCell ref="D6:F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5A2D2-B607-4AF2-BB6A-E136F5D77EAA}">
  <sheetPr>
    <pageSetUpPr fitToPage="1"/>
  </sheetPr>
  <dimension ref="A3:H43"/>
  <sheetViews>
    <sheetView tabSelected="1" zoomScale="85" zoomScaleNormal="85" workbookViewId="0">
      <selection activeCell="H34" sqref="H34"/>
    </sheetView>
  </sheetViews>
  <sheetFormatPr baseColWidth="10" defaultRowHeight="14.5" outlineLevelRow="1" x14ac:dyDescent="0.35"/>
  <cols>
    <col min="2" max="2" width="12.36328125" bestFit="1" customWidth="1"/>
    <col min="3" max="3" width="37.81640625" customWidth="1"/>
    <col min="4" max="4" width="5.36328125" bestFit="1" customWidth="1"/>
    <col min="5" max="5" width="41.81640625" customWidth="1"/>
    <col min="6" max="6" width="11.90625" bestFit="1" customWidth="1"/>
    <col min="7" max="7" width="14.1796875" bestFit="1" customWidth="1"/>
    <col min="8" max="8" width="12.54296875" bestFit="1" customWidth="1"/>
  </cols>
  <sheetData>
    <row r="3" spans="1:8" x14ac:dyDescent="0.35">
      <c r="C3" t="s">
        <v>437</v>
      </c>
      <c r="D3" s="2"/>
    </row>
    <row r="4" spans="1:8" x14ac:dyDescent="0.35">
      <c r="D4" s="2"/>
    </row>
    <row r="5" spans="1:8" x14ac:dyDescent="0.35">
      <c r="B5" s="3"/>
      <c r="C5" s="4" t="s">
        <v>1</v>
      </c>
      <c r="D5" s="127" t="s">
        <v>2</v>
      </c>
      <c r="E5" s="127"/>
      <c r="F5" s="127"/>
      <c r="G5" s="4"/>
      <c r="H5" s="3"/>
    </row>
    <row r="6" spans="1:8" x14ac:dyDescent="0.35">
      <c r="C6" s="4" t="s">
        <v>3</v>
      </c>
      <c r="D6" s="127">
        <v>1151939515</v>
      </c>
      <c r="E6" s="127"/>
      <c r="F6" s="127"/>
      <c r="G6" s="5"/>
      <c r="H6" s="3"/>
    </row>
    <row r="7" spans="1:8" x14ac:dyDescent="0.35">
      <c r="C7" s="117" t="s">
        <v>438</v>
      </c>
      <c r="D7" s="118"/>
      <c r="E7" s="118"/>
      <c r="F7" s="28"/>
      <c r="G7" s="5"/>
      <c r="H7" s="3"/>
    </row>
    <row r="8" spans="1:8" x14ac:dyDescent="0.35">
      <c r="B8" s="3"/>
      <c r="C8" s="4" t="s">
        <v>4</v>
      </c>
      <c r="D8" s="28"/>
      <c r="E8" s="28" t="s">
        <v>5</v>
      </c>
      <c r="F8" s="29"/>
      <c r="G8" s="5"/>
      <c r="H8" s="3"/>
    </row>
    <row r="9" spans="1:8" x14ac:dyDescent="0.35">
      <c r="A9" s="119" t="s">
        <v>439</v>
      </c>
      <c r="B9" s="119" t="s">
        <v>6</v>
      </c>
      <c r="C9" s="120" t="s">
        <v>7</v>
      </c>
      <c r="D9" s="120" t="s">
        <v>8</v>
      </c>
      <c r="E9" s="120" t="s">
        <v>9</v>
      </c>
      <c r="F9" s="119" t="s">
        <v>10</v>
      </c>
      <c r="G9" s="120" t="s">
        <v>11</v>
      </c>
      <c r="H9" s="120" t="s">
        <v>12</v>
      </c>
    </row>
    <row r="10" spans="1:8" x14ac:dyDescent="0.35">
      <c r="A10" s="122">
        <v>45643</v>
      </c>
      <c r="B10" s="108">
        <v>1003635500</v>
      </c>
      <c r="C10" s="109" t="s">
        <v>440</v>
      </c>
      <c r="D10" s="114">
        <v>1</v>
      </c>
      <c r="E10" s="110" t="s">
        <v>305</v>
      </c>
      <c r="F10" s="111">
        <v>115000</v>
      </c>
      <c r="G10" s="111">
        <v>0</v>
      </c>
      <c r="H10" s="113">
        <f>+F10+G10</f>
        <v>115000</v>
      </c>
    </row>
    <row r="11" spans="1:8" x14ac:dyDescent="0.35">
      <c r="A11" s="122">
        <v>45643</v>
      </c>
      <c r="B11" s="108">
        <v>1107521549</v>
      </c>
      <c r="C11" s="109" t="s">
        <v>441</v>
      </c>
      <c r="D11" s="114">
        <v>1</v>
      </c>
      <c r="E11" s="110" t="s">
        <v>305</v>
      </c>
      <c r="F11" s="111">
        <v>55000</v>
      </c>
      <c r="G11" s="111"/>
      <c r="H11" s="113">
        <f t="shared" ref="H11:H15" si="0">+F11+G11</f>
        <v>55000</v>
      </c>
    </row>
    <row r="12" spans="1:8" x14ac:dyDescent="0.35">
      <c r="A12" s="122">
        <v>45643</v>
      </c>
      <c r="B12" s="108">
        <v>1107518769</v>
      </c>
      <c r="C12" s="109" t="s">
        <v>442</v>
      </c>
      <c r="D12" s="114">
        <v>1</v>
      </c>
      <c r="E12" s="110" t="s">
        <v>305</v>
      </c>
      <c r="F12" s="111">
        <v>70000</v>
      </c>
      <c r="G12" s="111"/>
      <c r="H12" s="113">
        <f t="shared" si="0"/>
        <v>70000</v>
      </c>
    </row>
    <row r="13" spans="1:8" x14ac:dyDescent="0.35">
      <c r="A13" s="122">
        <v>45639</v>
      </c>
      <c r="B13" s="108">
        <v>800038947</v>
      </c>
      <c r="C13" s="109" t="s">
        <v>435</v>
      </c>
      <c r="D13" s="114">
        <v>1</v>
      </c>
      <c r="E13" s="109" t="s">
        <v>436</v>
      </c>
      <c r="F13" s="111">
        <v>31008</v>
      </c>
      <c r="G13" s="111">
        <v>5892</v>
      </c>
      <c r="H13" s="113">
        <f t="shared" si="0"/>
        <v>36900</v>
      </c>
    </row>
    <row r="14" spans="1:8" x14ac:dyDescent="0.35">
      <c r="A14" s="122">
        <v>45636</v>
      </c>
      <c r="B14" s="108">
        <v>860007322</v>
      </c>
      <c r="C14" s="109" t="s">
        <v>298</v>
      </c>
      <c r="D14" s="114">
        <v>1</v>
      </c>
      <c r="E14" s="109" t="s">
        <v>443</v>
      </c>
      <c r="F14" s="111">
        <v>7900</v>
      </c>
      <c r="G14" s="111"/>
      <c r="H14" s="113">
        <f t="shared" si="0"/>
        <v>7900</v>
      </c>
    </row>
    <row r="15" spans="1:8" x14ac:dyDescent="0.35">
      <c r="A15" s="122">
        <v>45643</v>
      </c>
      <c r="B15" s="108">
        <v>805016173</v>
      </c>
      <c r="C15" s="109" t="s">
        <v>444</v>
      </c>
      <c r="D15" s="114">
        <v>1</v>
      </c>
      <c r="E15" s="109" t="s">
        <v>445</v>
      </c>
      <c r="F15" s="111">
        <f>59496+66</f>
        <v>59562</v>
      </c>
      <c r="G15" s="111">
        <v>11304</v>
      </c>
      <c r="H15" s="113">
        <f t="shared" si="0"/>
        <v>70866</v>
      </c>
    </row>
    <row r="16" spans="1:8" x14ac:dyDescent="0.35">
      <c r="A16" s="122">
        <v>45654</v>
      </c>
      <c r="B16" s="108">
        <v>891400669</v>
      </c>
      <c r="C16" s="109" t="s">
        <v>446</v>
      </c>
      <c r="D16" s="114">
        <v>1</v>
      </c>
      <c r="E16" s="109" t="s">
        <v>447</v>
      </c>
      <c r="F16" s="111">
        <v>3700</v>
      </c>
      <c r="G16" s="111"/>
      <c r="H16" s="113">
        <f t="shared" ref="H16:H18" si="1">+F16+G16</f>
        <v>3700</v>
      </c>
    </row>
    <row r="17" spans="1:8" x14ac:dyDescent="0.35">
      <c r="A17" s="122">
        <v>45653</v>
      </c>
      <c r="B17" s="108">
        <v>1114620878</v>
      </c>
      <c r="C17" s="109" t="s">
        <v>448</v>
      </c>
      <c r="D17" s="114">
        <v>6</v>
      </c>
      <c r="E17" s="109" t="s">
        <v>449</v>
      </c>
      <c r="F17" s="111">
        <v>90000</v>
      </c>
      <c r="G17" s="111"/>
      <c r="H17" s="113">
        <f t="shared" si="1"/>
        <v>90000</v>
      </c>
    </row>
    <row r="18" spans="1:8" x14ac:dyDescent="0.35">
      <c r="A18" s="122">
        <v>45653</v>
      </c>
      <c r="B18" s="108">
        <v>1151939515</v>
      </c>
      <c r="C18" s="109" t="s">
        <v>56</v>
      </c>
      <c r="D18" s="114">
        <v>1</v>
      </c>
      <c r="E18" s="109" t="s">
        <v>450</v>
      </c>
      <c r="F18" s="113">
        <v>150634</v>
      </c>
      <c r="G18" s="115"/>
      <c r="H18" s="113">
        <f t="shared" si="1"/>
        <v>150634</v>
      </c>
    </row>
    <row r="19" spans="1:8" hidden="1" outlineLevel="1" x14ac:dyDescent="0.35">
      <c r="A19" s="88"/>
      <c r="B19" s="108"/>
      <c r="C19" s="109"/>
      <c r="D19" s="114"/>
      <c r="E19" s="109"/>
      <c r="F19" s="111"/>
      <c r="G19" s="111"/>
      <c r="H19" s="113"/>
    </row>
    <row r="20" spans="1:8" hidden="1" outlineLevel="1" x14ac:dyDescent="0.35">
      <c r="A20" s="88"/>
      <c r="B20" s="108"/>
      <c r="C20" s="109"/>
      <c r="D20" s="114"/>
      <c r="E20" s="109"/>
      <c r="F20" s="111"/>
      <c r="G20" s="111"/>
      <c r="H20" s="113"/>
    </row>
    <row r="21" spans="1:8" hidden="1" outlineLevel="1" x14ac:dyDescent="0.35">
      <c r="A21" s="88"/>
      <c r="B21" s="108"/>
      <c r="C21" s="109"/>
      <c r="D21" s="114"/>
      <c r="E21" s="109"/>
      <c r="F21" s="111"/>
      <c r="G21" s="111"/>
      <c r="H21" s="113"/>
    </row>
    <row r="22" spans="1:8" hidden="1" outlineLevel="1" x14ac:dyDescent="0.35">
      <c r="A22" s="88"/>
      <c r="B22" s="108"/>
      <c r="C22" s="109"/>
      <c r="D22" s="114"/>
      <c r="E22" s="109"/>
      <c r="F22" s="111"/>
      <c r="G22" s="111"/>
      <c r="H22" s="113"/>
    </row>
    <row r="23" spans="1:8" hidden="1" outlineLevel="1" x14ac:dyDescent="0.35">
      <c r="A23" s="88"/>
      <c r="B23" s="108"/>
      <c r="C23" s="109"/>
      <c r="D23" s="114"/>
      <c r="E23" s="109"/>
      <c r="F23" s="111"/>
      <c r="G23" s="111"/>
      <c r="H23" s="113"/>
    </row>
    <row r="24" spans="1:8" hidden="1" outlineLevel="1" x14ac:dyDescent="0.35">
      <c r="A24" s="88"/>
      <c r="B24" s="108"/>
      <c r="C24" s="109"/>
      <c r="D24" s="114"/>
      <c r="E24" s="109"/>
      <c r="F24" s="113"/>
      <c r="G24" s="115"/>
      <c r="H24" s="113"/>
    </row>
    <row r="25" spans="1:8" hidden="1" outlineLevel="1" x14ac:dyDescent="0.35">
      <c r="A25" s="88"/>
      <c r="B25" s="108"/>
      <c r="C25" s="109"/>
      <c r="D25" s="114"/>
      <c r="E25" s="109"/>
      <c r="F25" s="113"/>
      <c r="G25" s="115"/>
      <c r="H25" s="113"/>
    </row>
    <row r="26" spans="1:8" hidden="1" outlineLevel="1" x14ac:dyDescent="0.35">
      <c r="A26" s="88"/>
      <c r="B26" s="108"/>
      <c r="C26" s="109"/>
      <c r="D26" s="114"/>
      <c r="E26" s="109"/>
      <c r="F26" s="113"/>
      <c r="G26" s="115"/>
      <c r="H26" s="113"/>
    </row>
    <row r="27" spans="1:8" hidden="1" outlineLevel="1" x14ac:dyDescent="0.35">
      <c r="A27" s="88"/>
      <c r="B27" s="108"/>
      <c r="C27" s="109"/>
      <c r="D27" s="114"/>
      <c r="E27" s="109"/>
      <c r="F27" s="113"/>
      <c r="G27" s="115"/>
      <c r="H27" s="113"/>
    </row>
    <row r="28" spans="1:8" hidden="1" outlineLevel="1" x14ac:dyDescent="0.35">
      <c r="A28" s="88"/>
      <c r="B28" s="116"/>
      <c r="C28" s="109"/>
      <c r="D28" s="114"/>
      <c r="E28" s="109"/>
      <c r="F28" s="113"/>
      <c r="G28" s="115"/>
      <c r="H28" s="113"/>
    </row>
    <row r="29" spans="1:8" hidden="1" outlineLevel="1" x14ac:dyDescent="0.35">
      <c r="A29" s="88"/>
      <c r="B29" s="116"/>
      <c r="C29" s="109"/>
      <c r="D29" s="114"/>
      <c r="E29" s="109"/>
      <c r="F29" s="113"/>
      <c r="G29" s="115"/>
      <c r="H29" s="113"/>
    </row>
    <row r="30" spans="1:8" hidden="1" outlineLevel="1" x14ac:dyDescent="0.35">
      <c r="A30" s="88"/>
      <c r="B30" s="108"/>
      <c r="C30" s="109"/>
      <c r="D30" s="114"/>
      <c r="E30" s="109"/>
      <c r="F30" s="111"/>
      <c r="G30" s="99"/>
      <c r="H30" s="113"/>
    </row>
    <row r="31" spans="1:8" hidden="1" outlineLevel="1" x14ac:dyDescent="0.35">
      <c r="A31" s="88"/>
      <c r="B31" s="97"/>
      <c r="C31" s="97"/>
      <c r="D31" s="104"/>
      <c r="E31" s="97"/>
      <c r="F31" s="99"/>
      <c r="G31" s="99"/>
      <c r="H31" s="105">
        <f t="shared" ref="H31" si="2">+F31+G31</f>
        <v>0</v>
      </c>
    </row>
    <row r="32" spans="1:8" collapsed="1" x14ac:dyDescent="0.35">
      <c r="B32" s="106"/>
      <c r="C32" s="106"/>
      <c r="D32" s="106"/>
      <c r="E32" s="106"/>
      <c r="F32" s="112"/>
      <c r="G32" s="121" t="s">
        <v>49</v>
      </c>
      <c r="H32" s="121">
        <f>SUM(H10:H31)</f>
        <v>600000</v>
      </c>
    </row>
    <row r="33" spans="2:8" x14ac:dyDescent="0.35">
      <c r="B33" s="106"/>
      <c r="C33" s="106"/>
      <c r="D33" s="106"/>
      <c r="E33" s="106"/>
      <c r="F33" s="112"/>
      <c r="G33" s="100" t="s">
        <v>50</v>
      </c>
      <c r="H33" s="100">
        <v>600000</v>
      </c>
    </row>
    <row r="34" spans="2:8" x14ac:dyDescent="0.35">
      <c r="B34" s="106"/>
      <c r="C34" s="106"/>
      <c r="D34" s="106"/>
      <c r="E34" s="106"/>
      <c r="F34" s="112"/>
      <c r="G34" s="101" t="s">
        <v>51</v>
      </c>
      <c r="H34" s="101">
        <f>+H33-H32</f>
        <v>0</v>
      </c>
    </row>
    <row r="35" spans="2:8" x14ac:dyDescent="0.35">
      <c r="F35" s="72"/>
      <c r="G35" s="72"/>
      <c r="H35" s="72"/>
    </row>
    <row r="41" spans="2:8" x14ac:dyDescent="0.35">
      <c r="G41" s="73"/>
    </row>
    <row r="43" spans="2:8" x14ac:dyDescent="0.35">
      <c r="G43" s="73"/>
    </row>
  </sheetData>
  <mergeCells count="2">
    <mergeCell ref="D5:F5"/>
    <mergeCell ref="D6:F6"/>
  </mergeCells>
  <pageMargins left="0.70866141732283472" right="0.70866141732283472" top="0.74803149606299213" bottom="0.74803149606299213" header="0.31496062992125984" footer="0.31496062992125984"/>
  <pageSetup scale="61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0A224-8336-41D3-B2DC-E60742939607}">
  <dimension ref="B3:I30"/>
  <sheetViews>
    <sheetView topLeftCell="A3" workbookViewId="0">
      <selection activeCell="E11" sqref="E11"/>
    </sheetView>
  </sheetViews>
  <sheetFormatPr baseColWidth="10" defaultColWidth="11.453125" defaultRowHeight="14.5" x14ac:dyDescent="0.35"/>
  <cols>
    <col min="3" max="3" width="47.453125" bestFit="1" customWidth="1"/>
    <col min="4" max="4" width="6" bestFit="1" customWidth="1"/>
    <col min="5" max="5" width="43.36328125" bestFit="1" customWidth="1"/>
    <col min="6" max="6" width="15.54296875" bestFit="1" customWidth="1"/>
    <col min="7" max="7" width="10.36328125" bestFit="1" customWidth="1"/>
  </cols>
  <sheetData>
    <row r="3" spans="2:8" ht="15.5" x14ac:dyDescent="0.35">
      <c r="B3" s="1"/>
      <c r="C3" t="s">
        <v>116</v>
      </c>
      <c r="D3" s="2"/>
      <c r="H3" s="2"/>
    </row>
    <row r="4" spans="2:8" ht="15.5" x14ac:dyDescent="0.35">
      <c r="B4" s="1"/>
      <c r="D4" s="2"/>
      <c r="H4" s="2"/>
    </row>
    <row r="5" spans="2:8" x14ac:dyDescent="0.35">
      <c r="B5" s="3"/>
      <c r="C5" s="4" t="s">
        <v>1</v>
      </c>
      <c r="D5" s="127" t="s">
        <v>2</v>
      </c>
      <c r="E5" s="127"/>
      <c r="F5" s="127"/>
      <c r="G5" s="4"/>
      <c r="H5" s="3"/>
    </row>
    <row r="6" spans="2:8" x14ac:dyDescent="0.35">
      <c r="C6" s="4" t="s">
        <v>3</v>
      </c>
      <c r="D6" s="127">
        <v>1151939515</v>
      </c>
      <c r="E6" s="127"/>
      <c r="F6" s="127"/>
      <c r="G6" s="5"/>
      <c r="H6" s="3"/>
    </row>
    <row r="7" spans="2:8" x14ac:dyDescent="0.35">
      <c r="B7" s="3"/>
      <c r="C7" s="4" t="s">
        <v>4</v>
      </c>
      <c r="D7" s="28"/>
      <c r="E7" s="28" t="s">
        <v>5</v>
      </c>
      <c r="F7" s="29"/>
      <c r="G7" s="5"/>
      <c r="H7" s="3"/>
    </row>
    <row r="8" spans="2:8" x14ac:dyDescent="0.35">
      <c r="B8" s="6" t="s">
        <v>6</v>
      </c>
      <c r="C8" s="7" t="s">
        <v>7</v>
      </c>
      <c r="D8" s="7" t="s">
        <v>8</v>
      </c>
      <c r="E8" s="7" t="s">
        <v>9</v>
      </c>
      <c r="F8" s="6" t="s">
        <v>10</v>
      </c>
      <c r="G8" s="7" t="s">
        <v>11</v>
      </c>
      <c r="H8" s="7" t="s">
        <v>12</v>
      </c>
    </row>
    <row r="9" spans="2:8" ht="15.5" x14ac:dyDescent="0.35">
      <c r="B9" s="41">
        <v>900062917</v>
      </c>
      <c r="C9" s="41" t="s">
        <v>117</v>
      </c>
      <c r="D9" s="47">
        <v>1</v>
      </c>
      <c r="E9" s="48" t="s">
        <v>118</v>
      </c>
      <c r="F9" s="49">
        <v>6600</v>
      </c>
      <c r="G9" s="49"/>
      <c r="H9" s="49">
        <f>+F9+G9</f>
        <v>6600</v>
      </c>
    </row>
    <row r="10" spans="2:8" ht="15.5" x14ac:dyDescent="0.35">
      <c r="B10" s="41" t="s">
        <v>87</v>
      </c>
      <c r="C10" s="41" t="s">
        <v>88</v>
      </c>
      <c r="D10" s="46">
        <v>1</v>
      </c>
      <c r="E10" s="41" t="s">
        <v>119</v>
      </c>
      <c r="F10" s="38">
        <v>3200</v>
      </c>
      <c r="G10" s="38"/>
      <c r="H10" s="38">
        <f t="shared" ref="H10:H26" si="0">+F10+G10</f>
        <v>3200</v>
      </c>
    </row>
    <row r="11" spans="2:8" ht="15.5" x14ac:dyDescent="0.35">
      <c r="B11" s="41" t="s">
        <v>120</v>
      </c>
      <c r="C11" s="41" t="s">
        <v>42</v>
      </c>
      <c r="D11" s="46">
        <v>1</v>
      </c>
      <c r="E11" s="41" t="s">
        <v>118</v>
      </c>
      <c r="F11" s="38">
        <v>19540</v>
      </c>
      <c r="G11" s="38"/>
      <c r="H11" s="38">
        <f t="shared" si="0"/>
        <v>19540</v>
      </c>
    </row>
    <row r="12" spans="2:8" ht="15.5" x14ac:dyDescent="0.35">
      <c r="B12" s="41" t="s">
        <v>120</v>
      </c>
      <c r="C12" s="41" t="s">
        <v>42</v>
      </c>
      <c r="D12" s="46">
        <v>1</v>
      </c>
      <c r="E12" s="41" t="s">
        <v>118</v>
      </c>
      <c r="F12" s="38">
        <v>31800</v>
      </c>
      <c r="G12" s="38"/>
      <c r="H12" s="38">
        <f t="shared" si="0"/>
        <v>31800</v>
      </c>
    </row>
    <row r="13" spans="2:8" ht="15.5" x14ac:dyDescent="0.35">
      <c r="B13" s="41" t="s">
        <v>120</v>
      </c>
      <c r="C13" s="41" t="s">
        <v>42</v>
      </c>
      <c r="D13" s="46">
        <v>1</v>
      </c>
      <c r="E13" s="41" t="s">
        <v>118</v>
      </c>
      <c r="F13" s="38">
        <v>62160</v>
      </c>
      <c r="G13" s="38"/>
      <c r="H13" s="38">
        <f t="shared" si="0"/>
        <v>62160</v>
      </c>
    </row>
    <row r="14" spans="2:8" ht="15.5" x14ac:dyDescent="0.35">
      <c r="B14" s="41" t="s">
        <v>120</v>
      </c>
      <c r="C14" s="41" t="s">
        <v>42</v>
      </c>
      <c r="D14" s="46">
        <v>1</v>
      </c>
      <c r="E14" s="41" t="s">
        <v>118</v>
      </c>
      <c r="F14" s="38">
        <v>21900</v>
      </c>
      <c r="G14" s="38"/>
      <c r="H14" s="38">
        <f t="shared" si="0"/>
        <v>21900</v>
      </c>
    </row>
    <row r="15" spans="2:8" ht="15.5" x14ac:dyDescent="0.35">
      <c r="B15" s="41" t="s">
        <v>121</v>
      </c>
      <c r="C15" s="41" t="s">
        <v>122</v>
      </c>
      <c r="D15" s="46">
        <v>1</v>
      </c>
      <c r="E15" s="41" t="s">
        <v>123</v>
      </c>
      <c r="F15" s="38">
        <v>4171</v>
      </c>
      <c r="G15" s="38">
        <f>209+140</f>
        <v>349</v>
      </c>
      <c r="H15" s="38">
        <f t="shared" si="0"/>
        <v>4520</v>
      </c>
    </row>
    <row r="16" spans="2:8" ht="15.5" x14ac:dyDescent="0.35">
      <c r="B16" s="44">
        <v>1007454270</v>
      </c>
      <c r="C16" s="41" t="s">
        <v>58</v>
      </c>
      <c r="D16" s="46">
        <v>1</v>
      </c>
      <c r="E16" s="41" t="s">
        <v>124</v>
      </c>
      <c r="F16" s="38">
        <v>14000</v>
      </c>
      <c r="G16" s="38"/>
      <c r="H16" s="38">
        <f t="shared" si="0"/>
        <v>14000</v>
      </c>
    </row>
    <row r="17" spans="2:9" ht="15.5" x14ac:dyDescent="0.35">
      <c r="B17" s="41">
        <v>1127960493</v>
      </c>
      <c r="C17" s="41" t="s">
        <v>125</v>
      </c>
      <c r="D17" s="46">
        <v>1</v>
      </c>
      <c r="E17" s="41" t="s">
        <v>126</v>
      </c>
      <c r="F17" s="38">
        <v>24600</v>
      </c>
      <c r="G17" s="38"/>
      <c r="H17" s="38">
        <f t="shared" si="0"/>
        <v>24600</v>
      </c>
    </row>
    <row r="18" spans="2:9" ht="15.5" x14ac:dyDescent="0.35">
      <c r="B18" s="41">
        <v>38613446</v>
      </c>
      <c r="C18" s="41" t="s">
        <v>127</v>
      </c>
      <c r="D18" s="46">
        <v>1</v>
      </c>
      <c r="E18" s="41" t="s">
        <v>128</v>
      </c>
      <c r="F18" s="38">
        <v>10000</v>
      </c>
      <c r="G18" s="38"/>
      <c r="H18" s="38">
        <f>+F18+G18</f>
        <v>10000</v>
      </c>
    </row>
    <row r="19" spans="2:9" ht="15.5" x14ac:dyDescent="0.35">
      <c r="B19" s="41">
        <v>72139875</v>
      </c>
      <c r="C19" s="41" t="s">
        <v>129</v>
      </c>
      <c r="D19" s="46">
        <v>1</v>
      </c>
      <c r="E19" s="41" t="s">
        <v>130</v>
      </c>
      <c r="F19" s="38">
        <v>85000</v>
      </c>
      <c r="G19" s="38"/>
      <c r="H19" s="38">
        <f t="shared" si="0"/>
        <v>85000</v>
      </c>
    </row>
    <row r="20" spans="2:9" ht="15.5" x14ac:dyDescent="0.35">
      <c r="B20" s="41">
        <v>72139875</v>
      </c>
      <c r="C20" s="41" t="s">
        <v>129</v>
      </c>
      <c r="D20" s="46">
        <v>1</v>
      </c>
      <c r="E20" s="41" t="s">
        <v>130</v>
      </c>
      <c r="F20" s="38">
        <v>45000</v>
      </c>
      <c r="G20" s="38"/>
      <c r="H20" s="38">
        <f t="shared" si="0"/>
        <v>45000</v>
      </c>
    </row>
    <row r="21" spans="2:9" ht="15.5" x14ac:dyDescent="0.35">
      <c r="B21" s="41" t="s">
        <v>107</v>
      </c>
      <c r="C21" s="41" t="s">
        <v>108</v>
      </c>
      <c r="D21" s="46">
        <v>1</v>
      </c>
      <c r="E21" s="41" t="s">
        <v>131</v>
      </c>
      <c r="F21" s="38">
        <v>8175</v>
      </c>
      <c r="G21" s="38">
        <v>1553</v>
      </c>
      <c r="H21" s="38">
        <f t="shared" si="0"/>
        <v>9728</v>
      </c>
    </row>
    <row r="22" spans="2:9" ht="15.5" x14ac:dyDescent="0.35">
      <c r="B22" s="41">
        <v>1144181424</v>
      </c>
      <c r="C22" s="41" t="s">
        <v>132</v>
      </c>
      <c r="D22" s="46">
        <v>1</v>
      </c>
      <c r="E22" s="41" t="s">
        <v>133</v>
      </c>
      <c r="F22" s="38">
        <v>50000</v>
      </c>
      <c r="G22" s="38"/>
      <c r="H22" s="38">
        <f t="shared" si="0"/>
        <v>50000</v>
      </c>
    </row>
    <row r="23" spans="2:9" ht="15.5" x14ac:dyDescent="0.35">
      <c r="B23" s="41" t="s">
        <v>134</v>
      </c>
      <c r="C23" s="41" t="s">
        <v>135</v>
      </c>
      <c r="D23" s="46">
        <v>1</v>
      </c>
      <c r="E23" s="41" t="s">
        <v>118</v>
      </c>
      <c r="F23" s="38">
        <v>33000</v>
      </c>
      <c r="G23" s="38"/>
      <c r="H23" s="38">
        <f t="shared" si="0"/>
        <v>33000</v>
      </c>
    </row>
    <row r="24" spans="2:9" ht="15.5" x14ac:dyDescent="0.35">
      <c r="B24" s="41">
        <v>901149951</v>
      </c>
      <c r="C24" s="41" t="s">
        <v>136</v>
      </c>
      <c r="D24" s="46">
        <v>1</v>
      </c>
      <c r="E24" s="41" t="s">
        <v>137</v>
      </c>
      <c r="F24" s="38">
        <v>100840</v>
      </c>
      <c r="G24" s="38">
        <v>19160</v>
      </c>
      <c r="H24" s="38">
        <f t="shared" si="0"/>
        <v>120000</v>
      </c>
    </row>
    <row r="25" spans="2:9" ht="15.5" x14ac:dyDescent="0.35">
      <c r="B25" s="41"/>
      <c r="C25" s="43"/>
      <c r="D25" s="46"/>
      <c r="E25" s="41"/>
      <c r="F25" s="38"/>
      <c r="G25" s="38"/>
      <c r="H25" s="38">
        <f t="shared" si="0"/>
        <v>0</v>
      </c>
    </row>
    <row r="26" spans="2:9" ht="15.5" x14ac:dyDescent="0.35">
      <c r="B26" s="44"/>
      <c r="C26" s="41"/>
      <c r="D26" s="46"/>
      <c r="E26" s="41"/>
      <c r="F26" s="13"/>
      <c r="G26" s="12"/>
      <c r="H26" s="38">
        <f t="shared" si="0"/>
        <v>0</v>
      </c>
    </row>
    <row r="27" spans="2:9" x14ac:dyDescent="0.35">
      <c r="B27" s="16"/>
      <c r="C27" s="17"/>
      <c r="D27" s="3"/>
      <c r="E27" s="17"/>
      <c r="F27" s="123" t="s">
        <v>49</v>
      </c>
      <c r="G27" s="124"/>
      <c r="H27" s="18">
        <f>SUM(H9:H26)</f>
        <v>541048</v>
      </c>
      <c r="I27" s="50"/>
    </row>
    <row r="28" spans="2:9" x14ac:dyDescent="0.35">
      <c r="B28" s="16"/>
      <c r="C28" s="17"/>
      <c r="D28" s="3"/>
      <c r="E28" s="17"/>
      <c r="F28" s="19" t="s">
        <v>50</v>
      </c>
      <c r="G28" s="20"/>
      <c r="H28" s="21">
        <v>900000</v>
      </c>
    </row>
    <row r="29" spans="2:9" ht="15.5" x14ac:dyDescent="0.35">
      <c r="B29" s="22"/>
      <c r="C29" s="23"/>
      <c r="D29" s="35"/>
      <c r="E29" s="23"/>
      <c r="F29" s="24" t="s">
        <v>51</v>
      </c>
      <c r="G29" s="25"/>
      <c r="H29" s="26">
        <f>+H27-H28</f>
        <v>-358952</v>
      </c>
    </row>
    <row r="30" spans="2:9" x14ac:dyDescent="0.35">
      <c r="D30" s="2"/>
      <c r="F30" s="125" t="s">
        <v>52</v>
      </c>
      <c r="G30" s="126"/>
      <c r="H30" s="27">
        <f>H27/H28</f>
        <v>0.60116444444444439</v>
      </c>
    </row>
  </sheetData>
  <mergeCells count="4">
    <mergeCell ref="D5:F5"/>
    <mergeCell ref="D6:F6"/>
    <mergeCell ref="F27:G27"/>
    <mergeCell ref="F30:G30"/>
  </mergeCells>
  <conditionalFormatting sqref="B16">
    <cfRule type="duplicateValues" dxfId="4" priority="1"/>
  </conditionalFormatting>
  <conditionalFormatting sqref="B26">
    <cfRule type="duplicateValues" dxfId="3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63F58-CF93-4E8F-BE7E-158066EEC5D7}">
  <dimension ref="B3:I25"/>
  <sheetViews>
    <sheetView topLeftCell="A10" workbookViewId="0">
      <selection activeCell="E11" sqref="E11"/>
    </sheetView>
  </sheetViews>
  <sheetFormatPr baseColWidth="10" defaultColWidth="11.453125" defaultRowHeight="14.5" x14ac:dyDescent="0.35"/>
  <cols>
    <col min="2" max="2" width="11" bestFit="1" customWidth="1"/>
    <col min="3" max="3" width="38.453125" customWidth="1"/>
    <col min="5" max="5" width="49.90625" bestFit="1" customWidth="1"/>
  </cols>
  <sheetData>
    <row r="3" spans="2:8" ht="15.5" x14ac:dyDescent="0.35">
      <c r="B3" s="1"/>
      <c r="C3" t="s">
        <v>138</v>
      </c>
      <c r="D3" s="2"/>
      <c r="H3" s="2"/>
    </row>
    <row r="4" spans="2:8" ht="15.5" x14ac:dyDescent="0.35">
      <c r="B4" s="1"/>
      <c r="D4" s="2"/>
      <c r="H4" s="2"/>
    </row>
    <row r="5" spans="2:8" x14ac:dyDescent="0.35">
      <c r="B5" s="3"/>
      <c r="C5" s="4" t="s">
        <v>1</v>
      </c>
      <c r="D5" s="127" t="s">
        <v>2</v>
      </c>
      <c r="E5" s="127"/>
      <c r="F5" s="127"/>
      <c r="G5" s="4"/>
      <c r="H5" s="3"/>
    </row>
    <row r="6" spans="2:8" x14ac:dyDescent="0.35">
      <c r="C6" s="4" t="s">
        <v>3</v>
      </c>
      <c r="D6" s="127">
        <v>1151939515</v>
      </c>
      <c r="E6" s="127"/>
      <c r="F6" s="127"/>
      <c r="G6" s="5"/>
      <c r="H6" s="3"/>
    </row>
    <row r="7" spans="2:8" x14ac:dyDescent="0.35">
      <c r="B7" s="3"/>
      <c r="C7" s="4" t="s">
        <v>4</v>
      </c>
      <c r="D7" s="28"/>
      <c r="E7" s="28" t="s">
        <v>5</v>
      </c>
      <c r="F7" s="29"/>
      <c r="G7" s="5"/>
      <c r="H7" s="3"/>
    </row>
    <row r="8" spans="2:8" x14ac:dyDescent="0.35">
      <c r="B8" s="6" t="s">
        <v>6</v>
      </c>
      <c r="C8" s="7" t="s">
        <v>7</v>
      </c>
      <c r="D8" s="7" t="s">
        <v>8</v>
      </c>
      <c r="E8" s="7" t="s">
        <v>9</v>
      </c>
      <c r="F8" s="6" t="s">
        <v>10</v>
      </c>
      <c r="G8" s="7" t="s">
        <v>11</v>
      </c>
      <c r="H8" s="7" t="s">
        <v>12</v>
      </c>
    </row>
    <row r="9" spans="2:8" ht="15.5" x14ac:dyDescent="0.35">
      <c r="B9" s="41">
        <v>1144181424</v>
      </c>
      <c r="C9" s="41" t="s">
        <v>132</v>
      </c>
      <c r="D9" s="46">
        <v>1</v>
      </c>
      <c r="E9" s="41" t="s">
        <v>133</v>
      </c>
      <c r="F9" s="38">
        <v>50000</v>
      </c>
      <c r="G9" s="38"/>
      <c r="H9" s="38">
        <f>+F9+G9</f>
        <v>50000</v>
      </c>
    </row>
    <row r="10" spans="2:8" ht="15.5" x14ac:dyDescent="0.35">
      <c r="B10" s="41">
        <v>16376692</v>
      </c>
      <c r="C10" s="41" t="s">
        <v>113</v>
      </c>
      <c r="D10" s="46">
        <v>1</v>
      </c>
      <c r="E10" s="41" t="s">
        <v>139</v>
      </c>
      <c r="F10" s="38">
        <v>90000</v>
      </c>
      <c r="G10" s="38"/>
      <c r="H10" s="38">
        <f t="shared" ref="H10:H21" si="0">+F10+G10</f>
        <v>90000</v>
      </c>
    </row>
    <row r="11" spans="2:8" ht="15.5" x14ac:dyDescent="0.35">
      <c r="B11" s="41" t="s">
        <v>140</v>
      </c>
      <c r="C11" s="41" t="s">
        <v>129</v>
      </c>
      <c r="D11" s="46">
        <v>1</v>
      </c>
      <c r="E11" s="41" t="s">
        <v>141</v>
      </c>
      <c r="F11" s="38">
        <v>45000</v>
      </c>
      <c r="G11" s="38"/>
      <c r="H11" s="38">
        <f t="shared" si="0"/>
        <v>45000</v>
      </c>
    </row>
    <row r="12" spans="2:8" ht="15.5" x14ac:dyDescent="0.35">
      <c r="B12" s="41">
        <v>890323635</v>
      </c>
      <c r="C12" s="41" t="s">
        <v>142</v>
      </c>
      <c r="D12" s="46">
        <v>1</v>
      </c>
      <c r="E12" s="41" t="s">
        <v>143</v>
      </c>
      <c r="F12" s="38">
        <v>29025</v>
      </c>
      <c r="G12" s="38">
        <v>5515</v>
      </c>
      <c r="H12" s="38">
        <f t="shared" si="0"/>
        <v>34540</v>
      </c>
    </row>
    <row r="13" spans="2:8" ht="15.5" x14ac:dyDescent="0.35">
      <c r="B13" s="41">
        <v>860512330</v>
      </c>
      <c r="C13" s="41" t="s">
        <v>42</v>
      </c>
      <c r="D13" s="46">
        <v>1</v>
      </c>
      <c r="E13" s="41" t="s">
        <v>144</v>
      </c>
      <c r="F13" s="38">
        <v>39700</v>
      </c>
      <c r="G13" s="38"/>
      <c r="H13" s="38">
        <f t="shared" si="0"/>
        <v>39700</v>
      </c>
    </row>
    <row r="14" spans="2:8" ht="15.5" x14ac:dyDescent="0.35">
      <c r="B14" s="41" t="s">
        <v>145</v>
      </c>
      <c r="C14" s="41" t="s">
        <v>42</v>
      </c>
      <c r="D14" s="46">
        <v>1</v>
      </c>
      <c r="E14" s="41" t="s">
        <v>146</v>
      </c>
      <c r="F14" s="38">
        <v>22400</v>
      </c>
      <c r="G14" s="38"/>
      <c r="H14" s="38">
        <f t="shared" si="0"/>
        <v>22400</v>
      </c>
    </row>
    <row r="15" spans="2:8" ht="15.5" x14ac:dyDescent="0.35">
      <c r="B15" s="41" t="s">
        <v>111</v>
      </c>
      <c r="C15" s="41" t="s">
        <v>147</v>
      </c>
      <c r="D15" s="46">
        <v>1</v>
      </c>
      <c r="E15" s="41" t="s">
        <v>38</v>
      </c>
      <c r="F15" s="38">
        <v>58425</v>
      </c>
      <c r="G15" s="38">
        <v>2921</v>
      </c>
      <c r="H15" s="38">
        <f t="shared" si="0"/>
        <v>61346</v>
      </c>
    </row>
    <row r="16" spans="2:8" ht="15.5" x14ac:dyDescent="0.35">
      <c r="B16" s="44">
        <v>29360880</v>
      </c>
      <c r="C16" s="41" t="s">
        <v>148</v>
      </c>
      <c r="D16" s="46">
        <v>1</v>
      </c>
      <c r="E16" s="41" t="s">
        <v>149</v>
      </c>
      <c r="F16" s="38">
        <v>100000</v>
      </c>
      <c r="G16" s="38"/>
      <c r="H16" s="38">
        <f t="shared" si="0"/>
        <v>100000</v>
      </c>
    </row>
    <row r="17" spans="2:9" ht="15.5" x14ac:dyDescent="0.35">
      <c r="B17" s="44">
        <v>29360880</v>
      </c>
      <c r="C17" s="41" t="s">
        <v>148</v>
      </c>
      <c r="D17" s="46">
        <v>1</v>
      </c>
      <c r="E17" s="41" t="s">
        <v>149</v>
      </c>
      <c r="F17" s="38">
        <v>100000</v>
      </c>
      <c r="G17" s="38"/>
      <c r="H17" s="38">
        <f t="shared" si="0"/>
        <v>100000</v>
      </c>
    </row>
    <row r="18" spans="2:9" ht="15.5" x14ac:dyDescent="0.35">
      <c r="B18" s="41">
        <v>1130628395</v>
      </c>
      <c r="C18" s="41" t="s">
        <v>150</v>
      </c>
      <c r="D18" s="46">
        <v>1</v>
      </c>
      <c r="E18" s="41" t="s">
        <v>151</v>
      </c>
      <c r="F18" s="38">
        <v>60000</v>
      </c>
      <c r="G18" s="38"/>
      <c r="H18" s="38">
        <f t="shared" si="0"/>
        <v>60000</v>
      </c>
    </row>
    <row r="19" spans="2:9" ht="15.5" x14ac:dyDescent="0.35">
      <c r="B19" s="41">
        <v>1130628395</v>
      </c>
      <c r="C19" s="41" t="s">
        <v>150</v>
      </c>
      <c r="D19" s="46">
        <v>1</v>
      </c>
      <c r="E19" s="41" t="s">
        <v>152</v>
      </c>
      <c r="F19" s="38">
        <v>60000</v>
      </c>
      <c r="G19" s="38"/>
      <c r="H19" s="38">
        <f t="shared" si="0"/>
        <v>60000</v>
      </c>
    </row>
    <row r="20" spans="2:9" ht="15.5" x14ac:dyDescent="0.35">
      <c r="B20" s="41">
        <v>38463726</v>
      </c>
      <c r="C20" s="41" t="s">
        <v>54</v>
      </c>
      <c r="D20" s="46">
        <v>1</v>
      </c>
      <c r="E20" s="41" t="s">
        <v>153</v>
      </c>
      <c r="F20" s="38">
        <v>20000</v>
      </c>
      <c r="G20" s="38"/>
      <c r="H20" s="38">
        <f t="shared" si="0"/>
        <v>20000</v>
      </c>
    </row>
    <row r="21" spans="2:9" ht="15.5" x14ac:dyDescent="0.35">
      <c r="B21" s="41">
        <v>66981475</v>
      </c>
      <c r="C21" s="41" t="s">
        <v>154</v>
      </c>
      <c r="D21" s="46">
        <v>1</v>
      </c>
      <c r="E21" s="41" t="s">
        <v>155</v>
      </c>
      <c r="F21" s="38">
        <v>11000</v>
      </c>
      <c r="G21" s="38"/>
      <c r="H21" s="38">
        <f t="shared" si="0"/>
        <v>11000</v>
      </c>
    </row>
    <row r="22" spans="2:9" x14ac:dyDescent="0.35">
      <c r="B22" s="16"/>
      <c r="C22" s="17"/>
      <c r="D22" s="3"/>
      <c r="E22" s="17"/>
      <c r="F22" s="123" t="s">
        <v>49</v>
      </c>
      <c r="G22" s="124"/>
      <c r="H22" s="18">
        <f>SUM(H9:H21)</f>
        <v>693986</v>
      </c>
      <c r="I22" s="50"/>
    </row>
    <row r="23" spans="2:9" x14ac:dyDescent="0.35">
      <c r="B23" s="16"/>
      <c r="C23" s="17"/>
      <c r="D23" s="3"/>
      <c r="E23" s="17"/>
      <c r="F23" s="19" t="s">
        <v>50</v>
      </c>
      <c r="G23" s="20"/>
      <c r="H23" s="21">
        <v>900000</v>
      </c>
    </row>
    <row r="24" spans="2:9" ht="15.5" x14ac:dyDescent="0.35">
      <c r="B24" s="22"/>
      <c r="C24" s="23"/>
      <c r="D24" s="35"/>
      <c r="E24" s="23"/>
      <c r="F24" s="24" t="s">
        <v>51</v>
      </c>
      <c r="G24" s="25"/>
      <c r="H24" s="26">
        <f>+H22-H23</f>
        <v>-206014</v>
      </c>
    </row>
    <row r="25" spans="2:9" x14ac:dyDescent="0.35">
      <c r="D25" s="2"/>
      <c r="F25" s="125" t="s">
        <v>52</v>
      </c>
      <c r="G25" s="126"/>
      <c r="H25" s="27">
        <f>H22/H23</f>
        <v>0.77109555555555553</v>
      </c>
    </row>
  </sheetData>
  <mergeCells count="4">
    <mergeCell ref="D5:F5"/>
    <mergeCell ref="D6:F6"/>
    <mergeCell ref="F22:G22"/>
    <mergeCell ref="F25:G25"/>
  </mergeCells>
  <conditionalFormatting sqref="B16:B17">
    <cfRule type="duplicateValues" dxfId="2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855DF-57A2-4C7A-BE4C-C71CF7A83848}">
  <dimension ref="B2:H34"/>
  <sheetViews>
    <sheetView topLeftCell="A15" workbookViewId="0">
      <selection activeCell="E11" sqref="E11"/>
    </sheetView>
  </sheetViews>
  <sheetFormatPr baseColWidth="10" defaultColWidth="11.453125" defaultRowHeight="14.5" x14ac:dyDescent="0.35"/>
  <cols>
    <col min="2" max="2" width="13" bestFit="1" customWidth="1"/>
    <col min="3" max="3" width="30.08984375" customWidth="1"/>
    <col min="4" max="4" width="6" bestFit="1" customWidth="1"/>
    <col min="5" max="5" width="45.54296875" bestFit="1" customWidth="1"/>
    <col min="6" max="6" width="14.453125" bestFit="1" customWidth="1"/>
    <col min="7" max="7" width="13" bestFit="1" customWidth="1"/>
    <col min="8" max="8" width="14.453125" bestFit="1" customWidth="1"/>
  </cols>
  <sheetData>
    <row r="2" spans="2:8" ht="15.5" x14ac:dyDescent="0.35">
      <c r="B2" s="1"/>
      <c r="C2" t="s">
        <v>156</v>
      </c>
      <c r="D2" s="2"/>
      <c r="H2" s="2"/>
    </row>
    <row r="3" spans="2:8" ht="15.5" x14ac:dyDescent="0.35">
      <c r="B3" s="1"/>
      <c r="D3" s="2"/>
      <c r="H3" s="2"/>
    </row>
    <row r="4" spans="2:8" x14ac:dyDescent="0.35">
      <c r="B4" s="3"/>
      <c r="C4" s="4" t="s">
        <v>1</v>
      </c>
      <c r="D4" s="127" t="s">
        <v>2</v>
      </c>
      <c r="E4" s="127"/>
      <c r="F4" s="127"/>
      <c r="G4" s="4"/>
      <c r="H4" s="3"/>
    </row>
    <row r="5" spans="2:8" x14ac:dyDescent="0.35">
      <c r="C5" s="4" t="s">
        <v>3</v>
      </c>
      <c r="D5" s="127">
        <v>1151939515</v>
      </c>
      <c r="E5" s="127"/>
      <c r="F5" s="127"/>
      <c r="G5" s="5"/>
      <c r="H5" s="3"/>
    </row>
    <row r="6" spans="2:8" x14ac:dyDescent="0.35">
      <c r="B6" s="3"/>
      <c r="C6" s="4" t="s">
        <v>4</v>
      </c>
      <c r="D6" s="28"/>
      <c r="E6" s="28" t="s">
        <v>5</v>
      </c>
      <c r="F6" s="29"/>
      <c r="G6" s="5"/>
      <c r="H6" s="3"/>
    </row>
    <row r="7" spans="2:8" x14ac:dyDescent="0.35">
      <c r="B7" s="6" t="s">
        <v>6</v>
      </c>
      <c r="C7" s="7" t="s">
        <v>7</v>
      </c>
      <c r="D7" s="7" t="s">
        <v>8</v>
      </c>
      <c r="E7" s="7" t="s">
        <v>9</v>
      </c>
      <c r="F7" s="6" t="s">
        <v>10</v>
      </c>
      <c r="G7" s="7" t="s">
        <v>11</v>
      </c>
      <c r="H7" s="7" t="s">
        <v>12</v>
      </c>
    </row>
    <row r="8" spans="2:8" ht="15.5" x14ac:dyDescent="0.35">
      <c r="B8" s="36" t="s">
        <v>17</v>
      </c>
      <c r="C8" s="36" t="s">
        <v>157</v>
      </c>
      <c r="D8" s="51">
        <v>1</v>
      </c>
      <c r="E8" s="36" t="s">
        <v>158</v>
      </c>
      <c r="F8" s="55">
        <v>9664</v>
      </c>
      <c r="G8" s="55">
        <v>1836</v>
      </c>
      <c r="H8" s="55">
        <f>+F8+G8</f>
        <v>11500</v>
      </c>
    </row>
    <row r="9" spans="2:8" ht="15.5" x14ac:dyDescent="0.35">
      <c r="B9" s="36">
        <v>72139875</v>
      </c>
      <c r="C9" s="36" t="s">
        <v>129</v>
      </c>
      <c r="D9" s="51">
        <v>1</v>
      </c>
      <c r="E9" s="36" t="s">
        <v>159</v>
      </c>
      <c r="F9" s="55">
        <v>167000</v>
      </c>
      <c r="G9" s="55"/>
      <c r="H9" s="55">
        <f t="shared" ref="H9:H30" si="0">+F9+G9</f>
        <v>167000</v>
      </c>
    </row>
    <row r="10" spans="2:8" ht="15.5" x14ac:dyDescent="0.35">
      <c r="B10" s="36">
        <v>72139875</v>
      </c>
      <c r="C10" s="36" t="s">
        <v>129</v>
      </c>
      <c r="D10" s="51">
        <v>1</v>
      </c>
      <c r="E10" s="36" t="s">
        <v>160</v>
      </c>
      <c r="F10" s="55">
        <v>60000</v>
      </c>
      <c r="G10" s="55"/>
      <c r="H10" s="55">
        <f t="shared" si="0"/>
        <v>60000</v>
      </c>
    </row>
    <row r="11" spans="2:8" ht="15.5" x14ac:dyDescent="0.35">
      <c r="B11" s="36" t="s">
        <v>161</v>
      </c>
      <c r="C11" s="36" t="s">
        <v>162</v>
      </c>
      <c r="D11" s="51">
        <v>1</v>
      </c>
      <c r="E11" s="36" t="s">
        <v>163</v>
      </c>
      <c r="F11" s="55">
        <v>94973</v>
      </c>
      <c r="G11" s="55">
        <v>18027</v>
      </c>
      <c r="H11" s="55">
        <f t="shared" si="0"/>
        <v>113000</v>
      </c>
    </row>
    <row r="12" spans="2:8" ht="15.5" x14ac:dyDescent="0.35">
      <c r="B12" s="36" t="s">
        <v>164</v>
      </c>
      <c r="C12" s="36" t="s">
        <v>165</v>
      </c>
      <c r="D12" s="51">
        <v>1</v>
      </c>
      <c r="E12" s="36" t="s">
        <v>166</v>
      </c>
      <c r="F12" s="55">
        <v>13500</v>
      </c>
      <c r="G12" s="55"/>
      <c r="H12" s="55">
        <f t="shared" si="0"/>
        <v>13500</v>
      </c>
    </row>
    <row r="13" spans="2:8" ht="15.5" x14ac:dyDescent="0.35">
      <c r="B13" s="36" t="s">
        <v>164</v>
      </c>
      <c r="C13" s="36" t="s">
        <v>165</v>
      </c>
      <c r="D13" s="51">
        <v>1</v>
      </c>
      <c r="E13" s="36" t="s">
        <v>167</v>
      </c>
      <c r="F13" s="55">
        <v>42000</v>
      </c>
      <c r="G13" s="55"/>
      <c r="H13" s="55">
        <f t="shared" si="0"/>
        <v>42000</v>
      </c>
    </row>
    <row r="14" spans="2:8" ht="15.5" x14ac:dyDescent="0.35">
      <c r="B14" s="36" t="s">
        <v>164</v>
      </c>
      <c r="C14" s="36" t="s">
        <v>165</v>
      </c>
      <c r="D14" s="51">
        <v>1</v>
      </c>
      <c r="E14" s="36" t="s">
        <v>168</v>
      </c>
      <c r="F14" s="55">
        <v>106000</v>
      </c>
      <c r="G14" s="55"/>
      <c r="H14" s="55">
        <f t="shared" si="0"/>
        <v>106000</v>
      </c>
    </row>
    <row r="15" spans="2:8" ht="15.5" x14ac:dyDescent="0.35">
      <c r="B15" s="52" t="s">
        <v>120</v>
      </c>
      <c r="C15" s="52" t="s">
        <v>42</v>
      </c>
      <c r="D15" s="53">
        <v>1</v>
      </c>
      <c r="E15" s="52" t="s">
        <v>166</v>
      </c>
      <c r="F15" s="55">
        <v>21200</v>
      </c>
      <c r="G15" s="55"/>
      <c r="H15" s="55">
        <f t="shared" si="0"/>
        <v>21200</v>
      </c>
    </row>
    <row r="16" spans="2:8" ht="15.5" x14ac:dyDescent="0.35">
      <c r="B16" s="54">
        <v>14886198</v>
      </c>
      <c r="C16" s="36" t="s">
        <v>29</v>
      </c>
      <c r="D16" s="51">
        <v>1</v>
      </c>
      <c r="E16" s="36" t="s">
        <v>169</v>
      </c>
      <c r="F16" s="55">
        <v>70000</v>
      </c>
      <c r="G16" s="55"/>
      <c r="H16" s="55">
        <f t="shared" si="0"/>
        <v>70000</v>
      </c>
    </row>
    <row r="17" spans="2:8" ht="15.5" x14ac:dyDescent="0.35">
      <c r="B17" s="36">
        <v>28463726</v>
      </c>
      <c r="C17" s="36" t="s">
        <v>54</v>
      </c>
      <c r="D17" s="51">
        <v>1</v>
      </c>
      <c r="E17" s="36" t="s">
        <v>28</v>
      </c>
      <c r="F17" s="55">
        <v>20000</v>
      </c>
      <c r="G17" s="55"/>
      <c r="H17" s="55">
        <f t="shared" si="0"/>
        <v>20000</v>
      </c>
    </row>
    <row r="18" spans="2:8" ht="15.5" x14ac:dyDescent="0.35">
      <c r="B18" s="36">
        <v>66981475</v>
      </c>
      <c r="C18" s="36" t="s">
        <v>170</v>
      </c>
      <c r="D18" s="51">
        <v>1</v>
      </c>
      <c r="E18" s="36" t="s">
        <v>28</v>
      </c>
      <c r="F18" s="55">
        <v>12000</v>
      </c>
      <c r="G18" s="55"/>
      <c r="H18" s="55">
        <f t="shared" si="0"/>
        <v>12000</v>
      </c>
    </row>
    <row r="19" spans="2:8" ht="15.5" x14ac:dyDescent="0.35">
      <c r="B19" s="36"/>
      <c r="C19" s="36" t="s">
        <v>60</v>
      </c>
      <c r="D19" s="51">
        <v>1</v>
      </c>
      <c r="E19" s="36" t="s">
        <v>28</v>
      </c>
      <c r="F19" s="55">
        <v>20000</v>
      </c>
      <c r="G19" s="55"/>
      <c r="H19" s="55">
        <f t="shared" si="0"/>
        <v>20000</v>
      </c>
    </row>
    <row r="20" spans="2:8" ht="15.5" x14ac:dyDescent="0.35">
      <c r="B20" s="36" t="s">
        <v>171</v>
      </c>
      <c r="C20" s="36" t="s">
        <v>172</v>
      </c>
      <c r="D20" s="51">
        <v>1</v>
      </c>
      <c r="E20" s="36" t="s">
        <v>173</v>
      </c>
      <c r="F20" s="55">
        <v>10600</v>
      </c>
      <c r="G20" s="55"/>
      <c r="H20" s="55">
        <f t="shared" si="0"/>
        <v>10600</v>
      </c>
    </row>
    <row r="21" spans="2:8" ht="15.5" x14ac:dyDescent="0.35">
      <c r="B21" s="36">
        <v>9009432434</v>
      </c>
      <c r="C21" s="36" t="s">
        <v>174</v>
      </c>
      <c r="D21" s="51">
        <v>1</v>
      </c>
      <c r="E21" s="36" t="s">
        <v>175</v>
      </c>
      <c r="F21" s="55">
        <v>6722</v>
      </c>
      <c r="G21" s="55">
        <v>1277</v>
      </c>
      <c r="H21" s="55">
        <f t="shared" si="0"/>
        <v>7999</v>
      </c>
    </row>
    <row r="22" spans="2:8" ht="15.5" x14ac:dyDescent="0.35">
      <c r="B22" s="36" t="s">
        <v>176</v>
      </c>
      <c r="C22" s="36" t="s">
        <v>177</v>
      </c>
      <c r="D22" s="51">
        <v>1</v>
      </c>
      <c r="E22" s="36" t="s">
        <v>178</v>
      </c>
      <c r="F22" s="55">
        <v>60000</v>
      </c>
      <c r="G22" s="55"/>
      <c r="H22" s="55">
        <f t="shared" si="0"/>
        <v>60000</v>
      </c>
    </row>
    <row r="23" spans="2:8" ht="15.5" x14ac:dyDescent="0.35">
      <c r="B23" s="36">
        <v>1113653484</v>
      </c>
      <c r="C23" s="36" t="s">
        <v>179</v>
      </c>
      <c r="D23" s="51">
        <v>1</v>
      </c>
      <c r="E23" s="36" t="s">
        <v>178</v>
      </c>
      <c r="F23" s="55">
        <v>35000</v>
      </c>
      <c r="G23" s="55"/>
      <c r="H23" s="55">
        <f t="shared" si="0"/>
        <v>35000</v>
      </c>
    </row>
    <row r="24" spans="2:8" ht="15.5" x14ac:dyDescent="0.35">
      <c r="B24" s="36">
        <v>890323635</v>
      </c>
      <c r="C24" s="36" t="s">
        <v>180</v>
      </c>
      <c r="D24" s="51">
        <v>1</v>
      </c>
      <c r="E24" s="36" t="s">
        <v>181</v>
      </c>
      <c r="F24" s="55">
        <v>9887</v>
      </c>
      <c r="G24" s="55">
        <v>1868</v>
      </c>
      <c r="H24" s="55">
        <f t="shared" si="0"/>
        <v>11755</v>
      </c>
    </row>
    <row r="25" spans="2:8" ht="15.5" x14ac:dyDescent="0.35">
      <c r="B25" s="36">
        <v>66705062</v>
      </c>
      <c r="C25" s="36" t="s">
        <v>182</v>
      </c>
      <c r="D25" s="51">
        <v>1</v>
      </c>
      <c r="E25" s="36" t="s">
        <v>183</v>
      </c>
      <c r="F25" s="55">
        <v>2100</v>
      </c>
      <c r="G25" s="55"/>
      <c r="H25" s="55">
        <f t="shared" si="0"/>
        <v>2100</v>
      </c>
    </row>
    <row r="26" spans="2:8" ht="15.5" x14ac:dyDescent="0.35">
      <c r="B26" s="52" t="s">
        <v>120</v>
      </c>
      <c r="C26" s="52" t="s">
        <v>42</v>
      </c>
      <c r="D26" s="51">
        <v>1</v>
      </c>
      <c r="E26" s="36" t="s">
        <v>166</v>
      </c>
      <c r="F26" s="55">
        <v>21200</v>
      </c>
      <c r="G26" s="55"/>
      <c r="H26" s="55">
        <f t="shared" si="0"/>
        <v>21200</v>
      </c>
    </row>
    <row r="27" spans="2:8" ht="15.5" x14ac:dyDescent="0.35">
      <c r="B27" s="36">
        <v>1006008231</v>
      </c>
      <c r="C27" s="36" t="s">
        <v>184</v>
      </c>
      <c r="D27" s="51">
        <v>1</v>
      </c>
      <c r="E27" s="36" t="s">
        <v>28</v>
      </c>
      <c r="F27" s="55">
        <v>20000</v>
      </c>
      <c r="G27" s="55"/>
      <c r="H27" s="55">
        <f t="shared" si="0"/>
        <v>20000</v>
      </c>
    </row>
    <row r="28" spans="2:8" ht="15.5" x14ac:dyDescent="0.35">
      <c r="B28" s="36" t="s">
        <v>185</v>
      </c>
      <c r="C28" s="36" t="s">
        <v>186</v>
      </c>
      <c r="D28" s="51">
        <v>1</v>
      </c>
      <c r="E28" s="36" t="s">
        <v>183</v>
      </c>
      <c r="F28" s="55">
        <v>6900</v>
      </c>
      <c r="G28" s="55"/>
      <c r="H28" s="55">
        <f t="shared" si="0"/>
        <v>6900</v>
      </c>
    </row>
    <row r="29" spans="2:8" ht="15.5" x14ac:dyDescent="0.35">
      <c r="B29" s="36">
        <v>1130628395</v>
      </c>
      <c r="C29" s="36" t="s">
        <v>150</v>
      </c>
      <c r="D29" s="51">
        <v>1</v>
      </c>
      <c r="E29" s="36" t="s">
        <v>187</v>
      </c>
      <c r="F29" s="55">
        <v>60000</v>
      </c>
      <c r="G29" s="55"/>
      <c r="H29" s="55">
        <f t="shared" si="0"/>
        <v>60000</v>
      </c>
    </row>
    <row r="30" spans="2:8" ht="15.5" x14ac:dyDescent="0.35">
      <c r="B30" s="36" t="s">
        <v>188</v>
      </c>
      <c r="C30" s="36" t="s">
        <v>189</v>
      </c>
      <c r="D30" s="51">
        <v>1</v>
      </c>
      <c r="E30" s="36" t="s">
        <v>190</v>
      </c>
      <c r="F30" s="55">
        <v>20000</v>
      </c>
      <c r="G30" s="55"/>
      <c r="H30" s="55">
        <f t="shared" si="0"/>
        <v>20000</v>
      </c>
    </row>
    <row r="31" spans="2:8" x14ac:dyDescent="0.35">
      <c r="B31" s="16"/>
      <c r="C31" s="17"/>
      <c r="D31" s="3"/>
      <c r="E31" s="17"/>
      <c r="F31" s="128" t="s">
        <v>49</v>
      </c>
      <c r="G31" s="129"/>
      <c r="H31" s="56">
        <f>SUM(H8:H30)</f>
        <v>911754</v>
      </c>
    </row>
    <row r="32" spans="2:8" x14ac:dyDescent="0.35">
      <c r="B32" s="16"/>
      <c r="C32" s="17"/>
      <c r="D32" s="3"/>
      <c r="E32" s="17"/>
      <c r="F32" s="57" t="s">
        <v>50</v>
      </c>
      <c r="G32" s="58"/>
      <c r="H32" s="59">
        <v>900000</v>
      </c>
    </row>
    <row r="33" spans="2:8" ht="15.5" x14ac:dyDescent="0.35">
      <c r="B33" s="22"/>
      <c r="C33" s="23"/>
      <c r="D33" s="35"/>
      <c r="E33" s="23"/>
      <c r="F33" s="60" t="s">
        <v>51</v>
      </c>
      <c r="G33" s="61"/>
      <c r="H33" s="62">
        <f>+H31-H32</f>
        <v>11754</v>
      </c>
    </row>
    <row r="34" spans="2:8" x14ac:dyDescent="0.35">
      <c r="D34" s="2"/>
      <c r="F34" s="130" t="s">
        <v>52</v>
      </c>
      <c r="G34" s="131"/>
      <c r="H34" s="63">
        <f>H31/H32</f>
        <v>1.0130600000000001</v>
      </c>
    </row>
  </sheetData>
  <mergeCells count="4">
    <mergeCell ref="D4:F4"/>
    <mergeCell ref="D5:F5"/>
    <mergeCell ref="F31:G31"/>
    <mergeCell ref="F34:G34"/>
  </mergeCells>
  <conditionalFormatting sqref="B16">
    <cfRule type="duplicateValues" dxfId="1" priority="3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171C6-D114-4924-A961-898AD6B1E046}">
  <dimension ref="B2:H25"/>
  <sheetViews>
    <sheetView workbookViewId="0">
      <selection activeCell="E11" sqref="E11"/>
    </sheetView>
  </sheetViews>
  <sheetFormatPr baseColWidth="10" defaultColWidth="11.453125" defaultRowHeight="14.5" x14ac:dyDescent="0.35"/>
  <cols>
    <col min="2" max="2" width="13" bestFit="1" customWidth="1"/>
    <col min="3" max="3" width="36.453125" bestFit="1" customWidth="1"/>
    <col min="4" max="4" width="6" bestFit="1" customWidth="1"/>
    <col min="5" max="5" width="54.453125" bestFit="1" customWidth="1"/>
  </cols>
  <sheetData>
    <row r="2" spans="2:8" ht="15.5" x14ac:dyDescent="0.35">
      <c r="B2" s="1"/>
      <c r="C2" t="s">
        <v>191</v>
      </c>
      <c r="D2" s="2"/>
      <c r="H2" s="2"/>
    </row>
    <row r="3" spans="2:8" ht="15.5" x14ac:dyDescent="0.35">
      <c r="B3" s="1"/>
      <c r="D3" s="2"/>
      <c r="H3" s="2"/>
    </row>
    <row r="4" spans="2:8" x14ac:dyDescent="0.35">
      <c r="B4" s="3"/>
      <c r="C4" s="4" t="s">
        <v>1</v>
      </c>
      <c r="D4" s="127" t="s">
        <v>2</v>
      </c>
      <c r="E4" s="127"/>
      <c r="F4" s="127"/>
      <c r="G4" s="4"/>
      <c r="H4" s="3"/>
    </row>
    <row r="5" spans="2:8" x14ac:dyDescent="0.35">
      <c r="C5" s="4" t="s">
        <v>3</v>
      </c>
      <c r="D5" s="127">
        <v>1151939515</v>
      </c>
      <c r="E5" s="127"/>
      <c r="F5" s="127"/>
      <c r="G5" s="5"/>
      <c r="H5" s="3"/>
    </row>
    <row r="6" spans="2:8" x14ac:dyDescent="0.35">
      <c r="B6" s="3"/>
      <c r="C6" s="4" t="s">
        <v>4</v>
      </c>
      <c r="D6" s="28"/>
      <c r="E6" s="28" t="s">
        <v>5</v>
      </c>
      <c r="F6" s="29"/>
      <c r="G6" s="5"/>
      <c r="H6" s="3"/>
    </row>
    <row r="7" spans="2:8" x14ac:dyDescent="0.35">
      <c r="B7" s="6" t="s">
        <v>6</v>
      </c>
      <c r="C7" s="7" t="s">
        <v>7</v>
      </c>
      <c r="D7" s="7" t="s">
        <v>8</v>
      </c>
      <c r="E7" s="7" t="s">
        <v>9</v>
      </c>
      <c r="F7" s="6" t="s">
        <v>10</v>
      </c>
      <c r="G7" s="7" t="s">
        <v>11</v>
      </c>
      <c r="H7" s="7" t="s">
        <v>12</v>
      </c>
    </row>
    <row r="8" spans="2:8" ht="15.5" x14ac:dyDescent="0.35">
      <c r="B8" s="36">
        <v>72139875</v>
      </c>
      <c r="C8" s="36" t="s">
        <v>129</v>
      </c>
      <c r="D8" s="51">
        <v>1</v>
      </c>
      <c r="E8" s="36" t="s">
        <v>192</v>
      </c>
      <c r="F8" s="55">
        <v>35000</v>
      </c>
      <c r="G8" s="55"/>
      <c r="H8" s="55">
        <f>+F8+G8</f>
        <v>35000</v>
      </c>
    </row>
    <row r="9" spans="2:8" ht="15.5" x14ac:dyDescent="0.35">
      <c r="B9" s="36">
        <v>72139875</v>
      </c>
      <c r="C9" s="36" t="s">
        <v>129</v>
      </c>
      <c r="D9" s="51">
        <v>1</v>
      </c>
      <c r="E9" s="36" t="s">
        <v>193</v>
      </c>
      <c r="F9" s="55">
        <v>25000</v>
      </c>
      <c r="G9" s="55"/>
      <c r="H9" s="55">
        <f t="shared" ref="H9:H21" si="0">+F9+G9</f>
        <v>25000</v>
      </c>
    </row>
    <row r="10" spans="2:8" ht="15.5" x14ac:dyDescent="0.35">
      <c r="B10" s="36">
        <v>72139875</v>
      </c>
      <c r="C10" s="36" t="s">
        <v>129</v>
      </c>
      <c r="D10" s="51">
        <v>1</v>
      </c>
      <c r="E10" s="36" t="s">
        <v>194</v>
      </c>
      <c r="F10" s="55">
        <v>35000</v>
      </c>
      <c r="G10" s="55"/>
      <c r="H10" s="55">
        <f t="shared" si="0"/>
        <v>35000</v>
      </c>
    </row>
    <row r="11" spans="2:8" ht="15.5" x14ac:dyDescent="0.35">
      <c r="B11" s="36">
        <v>16376692</v>
      </c>
      <c r="C11" s="36" t="s">
        <v>113</v>
      </c>
      <c r="D11" s="51">
        <v>1</v>
      </c>
      <c r="E11" s="36" t="s">
        <v>195</v>
      </c>
      <c r="F11" s="55">
        <v>65000</v>
      </c>
      <c r="G11" s="55"/>
      <c r="H11" s="55">
        <f t="shared" si="0"/>
        <v>65000</v>
      </c>
    </row>
    <row r="12" spans="2:8" ht="15.5" x14ac:dyDescent="0.35">
      <c r="B12" s="36"/>
      <c r="C12" s="36" t="s">
        <v>196</v>
      </c>
      <c r="D12" s="51">
        <v>1</v>
      </c>
      <c r="E12" s="36" t="s">
        <v>197</v>
      </c>
      <c r="F12" s="55">
        <v>19200</v>
      </c>
      <c r="G12" s="55"/>
      <c r="H12" s="55">
        <f t="shared" si="0"/>
        <v>19200</v>
      </c>
    </row>
    <row r="13" spans="2:8" ht="15.5" x14ac:dyDescent="0.35">
      <c r="B13" s="36" t="s">
        <v>70</v>
      </c>
      <c r="C13" s="36" t="s">
        <v>198</v>
      </c>
      <c r="D13" s="51">
        <v>1</v>
      </c>
      <c r="E13" s="36" t="s">
        <v>199</v>
      </c>
      <c r="F13" s="55">
        <v>39150</v>
      </c>
      <c r="G13" s="55"/>
      <c r="H13" s="55">
        <f t="shared" si="0"/>
        <v>39150</v>
      </c>
    </row>
    <row r="14" spans="2:8" ht="15.5" x14ac:dyDescent="0.35">
      <c r="B14" s="36" t="s">
        <v>70</v>
      </c>
      <c r="C14" s="36" t="s">
        <v>198</v>
      </c>
      <c r="D14" s="51">
        <v>1</v>
      </c>
      <c r="E14" s="36" t="s">
        <v>199</v>
      </c>
      <c r="F14" s="55">
        <v>8700</v>
      </c>
      <c r="G14" s="55"/>
      <c r="H14" s="55">
        <f t="shared" si="0"/>
        <v>8700</v>
      </c>
    </row>
    <row r="15" spans="2:8" ht="15.5" x14ac:dyDescent="0.35">
      <c r="B15" s="52" t="s">
        <v>200</v>
      </c>
      <c r="C15" s="52" t="s">
        <v>201</v>
      </c>
      <c r="D15" s="53">
        <v>1</v>
      </c>
      <c r="E15" s="52" t="s">
        <v>202</v>
      </c>
      <c r="F15" s="55">
        <v>68739</v>
      </c>
      <c r="G15" s="55">
        <v>13061</v>
      </c>
      <c r="H15" s="55">
        <f t="shared" si="0"/>
        <v>81800</v>
      </c>
    </row>
    <row r="16" spans="2:8" ht="15.5" x14ac:dyDescent="0.35">
      <c r="B16" s="54">
        <v>1107069726</v>
      </c>
      <c r="C16" s="36" t="s">
        <v>203</v>
      </c>
      <c r="D16" s="51">
        <v>1</v>
      </c>
      <c r="E16" s="36" t="s">
        <v>204</v>
      </c>
      <c r="F16" s="55">
        <v>30000</v>
      </c>
      <c r="G16" s="55"/>
      <c r="H16" s="55">
        <f t="shared" si="0"/>
        <v>30000</v>
      </c>
    </row>
    <row r="17" spans="2:8" ht="15.5" x14ac:dyDescent="0.35">
      <c r="B17" s="36">
        <v>1151939515</v>
      </c>
      <c r="C17" s="36" t="s">
        <v>56</v>
      </c>
      <c r="D17" s="51">
        <v>1</v>
      </c>
      <c r="E17" s="36" t="s">
        <v>205</v>
      </c>
      <c r="F17" s="55">
        <v>10000</v>
      </c>
      <c r="G17" s="55"/>
      <c r="H17" s="55">
        <f t="shared" si="0"/>
        <v>10000</v>
      </c>
    </row>
    <row r="18" spans="2:8" ht="15.5" x14ac:dyDescent="0.35">
      <c r="B18" s="36">
        <v>1143266664</v>
      </c>
      <c r="C18" s="36" t="s">
        <v>206</v>
      </c>
      <c r="D18" s="51">
        <v>1</v>
      </c>
      <c r="E18" s="36" t="s">
        <v>207</v>
      </c>
      <c r="F18" s="55">
        <v>15000</v>
      </c>
      <c r="G18" s="55"/>
      <c r="H18" s="55">
        <f t="shared" si="0"/>
        <v>15000</v>
      </c>
    </row>
    <row r="19" spans="2:8" ht="15.5" x14ac:dyDescent="0.35">
      <c r="B19" s="36">
        <v>1143266664</v>
      </c>
      <c r="C19" s="36" t="s">
        <v>206</v>
      </c>
      <c r="D19" s="51">
        <v>1</v>
      </c>
      <c r="E19" s="36" t="s">
        <v>208</v>
      </c>
      <c r="F19" s="55">
        <v>15000</v>
      </c>
      <c r="G19" s="55"/>
      <c r="H19" s="55">
        <f t="shared" si="0"/>
        <v>15000</v>
      </c>
    </row>
    <row r="20" spans="2:8" ht="15.5" x14ac:dyDescent="0.35">
      <c r="B20" s="36">
        <v>1151939515</v>
      </c>
      <c r="C20" s="36" t="s">
        <v>56</v>
      </c>
      <c r="D20" s="51">
        <v>1</v>
      </c>
      <c r="E20" s="36" t="s">
        <v>209</v>
      </c>
      <c r="F20" s="55">
        <v>23000</v>
      </c>
      <c r="G20" s="55"/>
      <c r="H20" s="55">
        <f t="shared" si="0"/>
        <v>23000</v>
      </c>
    </row>
    <row r="21" spans="2:8" ht="15.5" x14ac:dyDescent="0.35">
      <c r="B21" s="36"/>
      <c r="C21" s="36"/>
      <c r="D21" s="51"/>
      <c r="E21" s="36"/>
      <c r="F21" s="55"/>
      <c r="G21" s="55"/>
      <c r="H21" s="55">
        <f t="shared" si="0"/>
        <v>0</v>
      </c>
    </row>
    <row r="22" spans="2:8" x14ac:dyDescent="0.35">
      <c r="B22" s="16"/>
      <c r="C22" s="17"/>
      <c r="D22" s="3"/>
      <c r="E22" s="17"/>
      <c r="F22" s="128" t="s">
        <v>49</v>
      </c>
      <c r="G22" s="129"/>
      <c r="H22" s="56">
        <f>SUM(H8:H21)</f>
        <v>401850</v>
      </c>
    </row>
    <row r="23" spans="2:8" x14ac:dyDescent="0.35">
      <c r="B23" s="16"/>
      <c r="C23" s="17"/>
      <c r="D23" s="3"/>
      <c r="E23" s="17"/>
      <c r="F23" s="57" t="s">
        <v>50</v>
      </c>
      <c r="G23" s="58"/>
      <c r="H23" s="59">
        <v>600000</v>
      </c>
    </row>
    <row r="24" spans="2:8" ht="15.5" x14ac:dyDescent="0.35">
      <c r="B24" s="22"/>
      <c r="C24" s="23"/>
      <c r="D24" s="35"/>
      <c r="E24" s="23"/>
      <c r="F24" s="60" t="s">
        <v>51</v>
      </c>
      <c r="G24" s="61"/>
      <c r="H24" s="62">
        <f>+H22-H23</f>
        <v>-198150</v>
      </c>
    </row>
    <row r="25" spans="2:8" x14ac:dyDescent="0.35">
      <c r="D25" s="2"/>
      <c r="F25" s="130" t="s">
        <v>52</v>
      </c>
      <c r="G25" s="131"/>
      <c r="H25" s="63">
        <f>H22/H23</f>
        <v>0.66974999999999996</v>
      </c>
    </row>
  </sheetData>
  <mergeCells count="4">
    <mergeCell ref="D4:F4"/>
    <mergeCell ref="D5:F5"/>
    <mergeCell ref="F22:G22"/>
    <mergeCell ref="F25:G25"/>
  </mergeCells>
  <conditionalFormatting sqref="B16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DB033-4D07-4C1B-B49D-1B930EB31403}">
  <dimension ref="C1:I12"/>
  <sheetViews>
    <sheetView workbookViewId="0">
      <selection activeCell="E11" sqref="E11"/>
    </sheetView>
  </sheetViews>
  <sheetFormatPr baseColWidth="10" defaultColWidth="11.453125" defaultRowHeight="14.5" x14ac:dyDescent="0.35"/>
  <cols>
    <col min="2" max="2" width="13.6328125" bestFit="1" customWidth="1"/>
    <col min="3" max="4" width="32.81640625" bestFit="1" customWidth="1"/>
    <col min="5" max="5" width="9.453125" customWidth="1"/>
    <col min="6" max="6" width="32.08984375" bestFit="1" customWidth="1"/>
    <col min="8" max="8" width="11" bestFit="1" customWidth="1"/>
  </cols>
  <sheetData>
    <row r="1" spans="3:9" x14ac:dyDescent="0.35">
      <c r="C1" s="3"/>
      <c r="D1" s="4" t="s">
        <v>1</v>
      </c>
      <c r="E1" s="127" t="s">
        <v>2</v>
      </c>
      <c r="F1" s="127"/>
      <c r="G1" s="127"/>
      <c r="H1" s="4"/>
      <c r="I1" s="3"/>
    </row>
    <row r="2" spans="3:9" x14ac:dyDescent="0.35">
      <c r="D2" s="4" t="s">
        <v>3</v>
      </c>
      <c r="E2" s="127">
        <v>1151939515</v>
      </c>
      <c r="F2" s="127"/>
      <c r="G2" s="127"/>
      <c r="H2" s="5"/>
      <c r="I2" s="3"/>
    </row>
    <row r="3" spans="3:9" x14ac:dyDescent="0.35">
      <c r="C3" s="3"/>
      <c r="D3" s="4" t="s">
        <v>4</v>
      </c>
      <c r="E3" s="28"/>
      <c r="F3" s="28" t="s">
        <v>5</v>
      </c>
      <c r="G3" s="29"/>
      <c r="H3" s="5"/>
      <c r="I3" s="3"/>
    </row>
    <row r="4" spans="3:9" x14ac:dyDescent="0.35">
      <c r="C4" s="6" t="s">
        <v>6</v>
      </c>
      <c r="D4" s="7" t="s">
        <v>7</v>
      </c>
      <c r="E4" s="7" t="s">
        <v>8</v>
      </c>
      <c r="F4" s="7" t="s">
        <v>9</v>
      </c>
      <c r="G4" s="6" t="s">
        <v>10</v>
      </c>
      <c r="H4" s="7" t="s">
        <v>11</v>
      </c>
      <c r="I4" s="7" t="s">
        <v>12</v>
      </c>
    </row>
    <row r="5" spans="3:9" ht="15.5" x14ac:dyDescent="0.35">
      <c r="C5" s="36">
        <v>1107083598</v>
      </c>
      <c r="D5" s="36" t="s">
        <v>210</v>
      </c>
      <c r="E5" s="51">
        <v>1</v>
      </c>
      <c r="F5" s="36" t="s">
        <v>211</v>
      </c>
      <c r="G5" s="55">
        <v>93500</v>
      </c>
      <c r="H5" s="55"/>
      <c r="I5" s="55">
        <f t="shared" ref="I5:I8" si="0">+G5+H5</f>
        <v>93500</v>
      </c>
    </row>
    <row r="6" spans="3:9" ht="15.5" x14ac:dyDescent="0.35">
      <c r="C6" s="36">
        <v>66966743</v>
      </c>
      <c r="D6" s="36" t="s">
        <v>157</v>
      </c>
      <c r="E6" s="51">
        <v>1</v>
      </c>
      <c r="F6" s="36" t="s">
        <v>212</v>
      </c>
      <c r="G6" s="55">
        <v>4033</v>
      </c>
      <c r="H6" s="55">
        <v>766</v>
      </c>
      <c r="I6" s="55">
        <f t="shared" si="0"/>
        <v>4799</v>
      </c>
    </row>
    <row r="7" spans="3:9" ht="15.5" x14ac:dyDescent="0.35">
      <c r="C7" s="36" t="s">
        <v>39</v>
      </c>
      <c r="D7" s="36" t="s">
        <v>213</v>
      </c>
      <c r="E7" s="51">
        <v>1</v>
      </c>
      <c r="F7" s="36" t="s">
        <v>214</v>
      </c>
      <c r="G7" s="55">
        <v>14200</v>
      </c>
      <c r="H7" s="55"/>
      <c r="I7" s="55">
        <f t="shared" si="0"/>
        <v>14200</v>
      </c>
    </row>
    <row r="8" spans="3:9" ht="15.5" x14ac:dyDescent="0.35">
      <c r="C8" s="36"/>
      <c r="D8" s="36"/>
      <c r="E8" s="51"/>
      <c r="F8" s="36"/>
      <c r="G8" s="55"/>
      <c r="H8" s="55"/>
      <c r="I8" s="55">
        <f t="shared" si="0"/>
        <v>0</v>
      </c>
    </row>
    <row r="9" spans="3:9" x14ac:dyDescent="0.35">
      <c r="C9" s="16"/>
      <c r="D9" s="17"/>
      <c r="E9" s="3"/>
      <c r="F9" s="17"/>
      <c r="G9" s="128" t="s">
        <v>49</v>
      </c>
      <c r="H9" s="129"/>
      <c r="I9" s="56">
        <f>SUM(I5:I8)</f>
        <v>112499</v>
      </c>
    </row>
    <row r="10" spans="3:9" x14ac:dyDescent="0.35">
      <c r="C10" s="16"/>
      <c r="D10" s="17"/>
      <c r="E10" s="3"/>
      <c r="F10" s="17"/>
      <c r="G10" s="57" t="s">
        <v>50</v>
      </c>
      <c r="H10" s="58"/>
      <c r="I10" s="59">
        <v>600000</v>
      </c>
    </row>
    <row r="11" spans="3:9" ht="15.5" x14ac:dyDescent="0.35">
      <c r="C11" s="22"/>
      <c r="D11" s="23"/>
      <c r="E11" s="35"/>
      <c r="F11" s="23"/>
      <c r="G11" s="60" t="s">
        <v>51</v>
      </c>
      <c r="H11" s="61"/>
      <c r="I11" s="62">
        <f>+I9-I10</f>
        <v>-487501</v>
      </c>
    </row>
    <row r="12" spans="3:9" x14ac:dyDescent="0.35">
      <c r="E12" s="2"/>
      <c r="G12" s="130" t="s">
        <v>52</v>
      </c>
      <c r="H12" s="131"/>
      <c r="I12" s="63">
        <f>I9/I10</f>
        <v>0.18749833333333332</v>
      </c>
    </row>
  </sheetData>
  <mergeCells count="4">
    <mergeCell ref="E1:G1"/>
    <mergeCell ref="E2:G2"/>
    <mergeCell ref="G9:H9"/>
    <mergeCell ref="G12:H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D35CF-3CDB-4BC1-85FA-625B064C9BD2}">
  <dimension ref="A3:J24"/>
  <sheetViews>
    <sheetView workbookViewId="0">
      <selection activeCell="E11" sqref="E11"/>
    </sheetView>
  </sheetViews>
  <sheetFormatPr baseColWidth="10" defaultColWidth="10.81640625" defaultRowHeight="14.5" x14ac:dyDescent="0.35"/>
  <cols>
    <col min="2" max="2" width="16.453125" bestFit="1" customWidth="1"/>
    <col min="3" max="3" width="21.90625" bestFit="1" customWidth="1"/>
    <col min="4" max="4" width="11.90625" bestFit="1" customWidth="1"/>
    <col min="5" max="5" width="32.08984375" bestFit="1" customWidth="1"/>
    <col min="6" max="6" width="17.1796875" bestFit="1" customWidth="1"/>
    <col min="7" max="7" width="11" bestFit="1" customWidth="1"/>
    <col min="8" max="8" width="12" bestFit="1" customWidth="1"/>
  </cols>
  <sheetData>
    <row r="3" spans="1:8" x14ac:dyDescent="0.35">
      <c r="B3" s="3"/>
      <c r="C3" s="4" t="s">
        <v>1</v>
      </c>
      <c r="D3" s="127" t="s">
        <v>2</v>
      </c>
      <c r="E3" s="127"/>
      <c r="F3" s="127"/>
      <c r="G3" s="4"/>
      <c r="H3" s="3"/>
    </row>
    <row r="4" spans="1:8" x14ac:dyDescent="0.35">
      <c r="C4" s="4" t="s">
        <v>3</v>
      </c>
      <c r="D4" s="127">
        <v>1151939515</v>
      </c>
      <c r="E4" s="127"/>
      <c r="F4" s="127"/>
      <c r="G4" s="5"/>
      <c r="H4" s="3"/>
    </row>
    <row r="5" spans="1:8" x14ac:dyDescent="0.35">
      <c r="B5" s="3"/>
      <c r="C5" s="4" t="s">
        <v>4</v>
      </c>
      <c r="D5" s="28"/>
      <c r="E5" s="28" t="s">
        <v>5</v>
      </c>
      <c r="F5" s="29"/>
      <c r="G5" s="5"/>
      <c r="H5" s="3"/>
    </row>
    <row r="6" spans="1:8" x14ac:dyDescent="0.35">
      <c r="A6">
        <v>1</v>
      </c>
      <c r="B6" s="6" t="s">
        <v>6</v>
      </c>
      <c r="C6" s="7" t="s">
        <v>7</v>
      </c>
      <c r="D6" s="7" t="s">
        <v>8</v>
      </c>
      <c r="E6" s="7" t="s">
        <v>9</v>
      </c>
      <c r="F6" s="6" t="s">
        <v>10</v>
      </c>
      <c r="G6" s="7" t="s">
        <v>11</v>
      </c>
      <c r="H6" s="7" t="s">
        <v>12</v>
      </c>
    </row>
    <row r="7" spans="1:8" ht="15.5" x14ac:dyDescent="0.35">
      <c r="A7">
        <v>2</v>
      </c>
      <c r="B7" s="65">
        <v>900062917</v>
      </c>
      <c r="C7" s="69" t="s">
        <v>215</v>
      </c>
      <c r="D7" s="66">
        <v>1</v>
      </c>
      <c r="E7" s="69" t="s">
        <v>216</v>
      </c>
      <c r="F7" s="67">
        <v>22600</v>
      </c>
      <c r="G7" s="67"/>
      <c r="H7" s="68">
        <f>+F7+G7</f>
        <v>22600</v>
      </c>
    </row>
    <row r="8" spans="1:8" ht="15.5" x14ac:dyDescent="0.35">
      <c r="A8">
        <v>3</v>
      </c>
      <c r="B8" s="65">
        <v>900062917</v>
      </c>
      <c r="C8" s="69" t="s">
        <v>215</v>
      </c>
      <c r="D8" s="66">
        <v>1</v>
      </c>
      <c r="E8" s="69" t="s">
        <v>216</v>
      </c>
      <c r="F8" s="67">
        <v>46400</v>
      </c>
      <c r="G8" s="67"/>
      <c r="H8" s="68">
        <f t="shared" ref="H8:H19" si="0">+F8+G8</f>
        <v>46400</v>
      </c>
    </row>
    <row r="9" spans="1:8" ht="31" x14ac:dyDescent="0.35">
      <c r="A9">
        <v>4</v>
      </c>
      <c r="B9" s="65">
        <v>890905080</v>
      </c>
      <c r="C9" s="69" t="s">
        <v>217</v>
      </c>
      <c r="D9" s="66">
        <v>1</v>
      </c>
      <c r="E9" s="69" t="s">
        <v>218</v>
      </c>
      <c r="F9" s="67">
        <v>3600</v>
      </c>
      <c r="G9" s="67"/>
      <c r="H9" s="68">
        <f t="shared" si="0"/>
        <v>3600</v>
      </c>
    </row>
    <row r="10" spans="1:8" ht="15.5" x14ac:dyDescent="0.35">
      <c r="A10">
        <v>5</v>
      </c>
      <c r="B10" s="65" t="s">
        <v>17</v>
      </c>
      <c r="C10" s="69" t="s">
        <v>219</v>
      </c>
      <c r="D10" s="66">
        <v>1</v>
      </c>
      <c r="E10" s="69" t="s">
        <v>220</v>
      </c>
      <c r="F10" s="67">
        <v>46639</v>
      </c>
      <c r="G10" s="67">
        <v>8861</v>
      </c>
      <c r="H10" s="68">
        <f t="shared" si="0"/>
        <v>55500</v>
      </c>
    </row>
    <row r="11" spans="1:8" ht="15.5" x14ac:dyDescent="0.35">
      <c r="A11">
        <v>6</v>
      </c>
      <c r="B11" s="65">
        <v>1130628395</v>
      </c>
      <c r="C11" s="69" t="s">
        <v>221</v>
      </c>
      <c r="D11" s="66">
        <v>1</v>
      </c>
      <c r="E11" s="69" t="s">
        <v>222</v>
      </c>
      <c r="F11" s="67">
        <v>60000</v>
      </c>
      <c r="G11" s="67"/>
      <c r="H11" s="68">
        <f t="shared" si="0"/>
        <v>60000</v>
      </c>
    </row>
    <row r="12" spans="1:8" ht="15.5" x14ac:dyDescent="0.35">
      <c r="A12">
        <v>7</v>
      </c>
      <c r="B12" s="65">
        <v>16376692</v>
      </c>
      <c r="C12" s="69" t="s">
        <v>223</v>
      </c>
      <c r="D12" s="66">
        <v>1</v>
      </c>
      <c r="E12" s="69" t="s">
        <v>224</v>
      </c>
      <c r="F12" s="67">
        <v>50000</v>
      </c>
      <c r="G12" s="67"/>
      <c r="H12" s="68">
        <f t="shared" si="0"/>
        <v>50000</v>
      </c>
    </row>
    <row r="13" spans="1:8" ht="15.5" x14ac:dyDescent="0.35">
      <c r="A13">
        <v>8</v>
      </c>
      <c r="B13" s="65" t="s">
        <v>92</v>
      </c>
      <c r="C13" s="69" t="s">
        <v>234</v>
      </c>
      <c r="D13" s="66">
        <v>1</v>
      </c>
      <c r="E13" s="69" t="s">
        <v>225</v>
      </c>
      <c r="F13" s="67">
        <v>30252</v>
      </c>
      <c r="G13" s="67">
        <v>5748</v>
      </c>
      <c r="H13" s="68">
        <f t="shared" si="0"/>
        <v>36000</v>
      </c>
    </row>
    <row r="14" spans="1:8" ht="15.5" x14ac:dyDescent="0.35">
      <c r="A14">
        <v>9</v>
      </c>
      <c r="B14" s="65" t="s">
        <v>121</v>
      </c>
      <c r="C14" s="69" t="s">
        <v>226</v>
      </c>
      <c r="D14" s="66">
        <v>1</v>
      </c>
      <c r="E14" s="69" t="s">
        <v>227</v>
      </c>
      <c r="F14" s="67">
        <v>9950</v>
      </c>
      <c r="G14" s="67"/>
      <c r="H14" s="68">
        <f t="shared" si="0"/>
        <v>9950</v>
      </c>
    </row>
    <row r="15" spans="1:8" ht="15.5" x14ac:dyDescent="0.35">
      <c r="A15">
        <v>10</v>
      </c>
      <c r="B15" s="65" t="s">
        <v>43</v>
      </c>
      <c r="C15" s="69" t="s">
        <v>228</v>
      </c>
      <c r="D15" s="66">
        <v>1</v>
      </c>
      <c r="E15" s="69" t="s">
        <v>229</v>
      </c>
      <c r="F15" s="67">
        <v>55200</v>
      </c>
      <c r="G15" s="67"/>
      <c r="H15" s="68">
        <f t="shared" si="0"/>
        <v>55200</v>
      </c>
    </row>
    <row r="16" spans="1:8" ht="15.5" x14ac:dyDescent="0.35">
      <c r="A16">
        <v>11</v>
      </c>
      <c r="B16" s="65">
        <v>860512330</v>
      </c>
      <c r="C16" s="69" t="s">
        <v>230</v>
      </c>
      <c r="D16" s="66">
        <v>1</v>
      </c>
      <c r="E16" s="69" t="s">
        <v>229</v>
      </c>
      <c r="F16" s="67">
        <v>18320</v>
      </c>
      <c r="G16" s="67"/>
      <c r="H16" s="68">
        <f t="shared" si="0"/>
        <v>18320</v>
      </c>
    </row>
    <row r="17" spans="1:10" ht="15.5" x14ac:dyDescent="0.35">
      <c r="A17">
        <v>12</v>
      </c>
      <c r="B17" s="65">
        <v>860512330</v>
      </c>
      <c r="C17" s="69" t="s">
        <v>230</v>
      </c>
      <c r="D17" s="66">
        <v>1</v>
      </c>
      <c r="E17" s="69" t="s">
        <v>229</v>
      </c>
      <c r="F17" s="67">
        <v>21200</v>
      </c>
      <c r="G17" s="67"/>
      <c r="H17" s="68">
        <f t="shared" si="0"/>
        <v>21200</v>
      </c>
    </row>
    <row r="18" spans="1:10" ht="15.5" x14ac:dyDescent="0.35">
      <c r="A18">
        <v>13</v>
      </c>
      <c r="B18" s="65" t="s">
        <v>231</v>
      </c>
      <c r="C18" s="69" t="s">
        <v>232</v>
      </c>
      <c r="D18" s="66">
        <v>1</v>
      </c>
      <c r="E18" s="69" t="s">
        <v>233</v>
      </c>
      <c r="F18" s="67">
        <v>32400</v>
      </c>
      <c r="G18" s="67">
        <v>6156</v>
      </c>
      <c r="H18" s="68">
        <f t="shared" si="0"/>
        <v>38556</v>
      </c>
      <c r="J18" s="56"/>
    </row>
    <row r="19" spans="1:10" ht="15.5" x14ac:dyDescent="0.35">
      <c r="A19">
        <v>14</v>
      </c>
      <c r="B19" s="65" t="s">
        <v>134</v>
      </c>
      <c r="C19" s="69" t="s">
        <v>235</v>
      </c>
      <c r="D19" s="66">
        <v>1</v>
      </c>
      <c r="E19" s="69" t="s">
        <v>236</v>
      </c>
      <c r="F19" s="67">
        <v>22200</v>
      </c>
      <c r="G19" s="67"/>
      <c r="H19" s="68">
        <f t="shared" si="0"/>
        <v>22200</v>
      </c>
    </row>
    <row r="20" spans="1:10" ht="15.5" x14ac:dyDescent="0.35">
      <c r="B20" s="36"/>
      <c r="C20" s="36"/>
      <c r="D20" s="51"/>
      <c r="E20" s="36"/>
      <c r="F20" s="55"/>
      <c r="G20" s="55"/>
      <c r="H20" s="64">
        <f t="shared" ref="H20" si="1">+F20+G20</f>
        <v>0</v>
      </c>
      <c r="J20">
        <v>112499</v>
      </c>
    </row>
    <row r="21" spans="1:10" x14ac:dyDescent="0.35">
      <c r="B21" s="16"/>
      <c r="C21" s="17"/>
      <c r="D21" s="3"/>
      <c r="E21" s="17"/>
      <c r="F21" s="128" t="s">
        <v>49</v>
      </c>
      <c r="G21" s="129"/>
      <c r="H21" s="56">
        <f>SUM(H7:H20)</f>
        <v>439526</v>
      </c>
      <c r="J21">
        <v>439526</v>
      </c>
    </row>
    <row r="22" spans="1:10" x14ac:dyDescent="0.35">
      <c r="B22" s="16"/>
      <c r="C22" s="17"/>
      <c r="D22" s="3"/>
      <c r="E22" s="17"/>
      <c r="F22" s="57" t="s">
        <v>50</v>
      </c>
      <c r="G22" s="58"/>
      <c r="H22" s="59">
        <v>487501</v>
      </c>
      <c r="J22">
        <f>SUM(J20:J21)</f>
        <v>552025</v>
      </c>
    </row>
    <row r="23" spans="1:10" ht="15.5" x14ac:dyDescent="0.35">
      <c r="B23" s="22"/>
      <c r="C23" s="23"/>
      <c r="D23" s="35"/>
      <c r="E23" s="23"/>
      <c r="F23" s="60" t="s">
        <v>51</v>
      </c>
      <c r="G23" s="61"/>
      <c r="H23" s="62">
        <f>+H21-H22</f>
        <v>-47975</v>
      </c>
    </row>
    <row r="24" spans="1:10" x14ac:dyDescent="0.35">
      <c r="D24" s="2"/>
      <c r="F24" s="130" t="s">
        <v>52</v>
      </c>
      <c r="G24" s="131"/>
      <c r="H24" s="63">
        <f>H21/H22</f>
        <v>0.90158994545652216</v>
      </c>
    </row>
  </sheetData>
  <mergeCells count="4">
    <mergeCell ref="D3:F3"/>
    <mergeCell ref="D4:F4"/>
    <mergeCell ref="F21:G21"/>
    <mergeCell ref="F24:G2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36C65-FB19-444C-9355-99DCA2863A33}">
  <sheetPr>
    <pageSetUpPr fitToPage="1"/>
  </sheetPr>
  <dimension ref="B4:J40"/>
  <sheetViews>
    <sheetView topLeftCell="A3" zoomScale="90" zoomScaleNormal="90" workbookViewId="0">
      <selection activeCell="E11" sqref="E11"/>
    </sheetView>
  </sheetViews>
  <sheetFormatPr baseColWidth="10" defaultColWidth="10.81640625" defaultRowHeight="14.5" x14ac:dyDescent="0.35"/>
  <cols>
    <col min="2" max="2" width="14.54296875" customWidth="1"/>
    <col min="3" max="3" width="23.6328125" bestFit="1" customWidth="1"/>
    <col min="4" max="4" width="8.453125" customWidth="1"/>
    <col min="5" max="5" width="44.453125" bestFit="1" customWidth="1"/>
    <col min="6" max="6" width="16" customWidth="1"/>
    <col min="8" max="8" width="19.54296875" customWidth="1"/>
    <col min="9" max="9" width="11.90625" bestFit="1" customWidth="1"/>
  </cols>
  <sheetData>
    <row r="4" spans="2:8" x14ac:dyDescent="0.35">
      <c r="B4" s="3"/>
      <c r="C4" s="4" t="s">
        <v>1</v>
      </c>
      <c r="D4" s="127" t="s">
        <v>2</v>
      </c>
      <c r="E4" s="127"/>
      <c r="F4" s="127"/>
      <c r="G4" s="4"/>
      <c r="H4" s="3"/>
    </row>
    <row r="5" spans="2:8" x14ac:dyDescent="0.35">
      <c r="C5" s="4" t="s">
        <v>3</v>
      </c>
      <c r="D5" s="127">
        <v>1151939515</v>
      </c>
      <c r="E5" s="127"/>
      <c r="F5" s="127"/>
      <c r="G5" s="5"/>
      <c r="H5" s="3"/>
    </row>
    <row r="6" spans="2:8" x14ac:dyDescent="0.35">
      <c r="B6" s="3"/>
      <c r="C6" s="4" t="s">
        <v>4</v>
      </c>
      <c r="D6" s="28"/>
      <c r="E6" s="28" t="s">
        <v>5</v>
      </c>
      <c r="F6" s="29"/>
      <c r="G6" s="5"/>
      <c r="H6" s="3"/>
    </row>
    <row r="7" spans="2:8" x14ac:dyDescent="0.35">
      <c r="B7" s="6" t="s">
        <v>6</v>
      </c>
      <c r="C7" s="7" t="s">
        <v>7</v>
      </c>
      <c r="D7" s="7" t="s">
        <v>8</v>
      </c>
      <c r="E7" s="7" t="s">
        <v>9</v>
      </c>
      <c r="F7" s="6" t="s">
        <v>10</v>
      </c>
      <c r="G7" s="7" t="s">
        <v>11</v>
      </c>
      <c r="H7" s="7" t="s">
        <v>12</v>
      </c>
    </row>
    <row r="8" spans="2:8" ht="15.5" x14ac:dyDescent="0.35">
      <c r="B8" s="65" t="s">
        <v>237</v>
      </c>
      <c r="C8" s="69" t="s">
        <v>238</v>
      </c>
      <c r="D8" s="66">
        <v>1</v>
      </c>
      <c r="E8" s="69" t="s">
        <v>239</v>
      </c>
      <c r="F8" s="67">
        <v>150000</v>
      </c>
      <c r="G8" s="67">
        <v>28500</v>
      </c>
      <c r="H8" s="68">
        <f>+F8+G8</f>
        <v>178500</v>
      </c>
    </row>
    <row r="9" spans="2:8" ht="15.5" x14ac:dyDescent="0.35">
      <c r="B9" s="65">
        <v>66966743</v>
      </c>
      <c r="C9" s="69" t="s">
        <v>157</v>
      </c>
      <c r="D9" s="66">
        <v>1</v>
      </c>
      <c r="E9" s="69" t="s">
        <v>240</v>
      </c>
      <c r="F9" s="67">
        <v>27889</v>
      </c>
      <c r="G9" s="67">
        <v>5300</v>
      </c>
      <c r="H9" s="68">
        <f t="shared" ref="H9:H23" si="0">+F9+G9</f>
        <v>33189</v>
      </c>
    </row>
    <row r="10" spans="2:8" ht="15.5" x14ac:dyDescent="0.35">
      <c r="B10" s="65">
        <v>66966743</v>
      </c>
      <c r="C10" s="69" t="s">
        <v>157</v>
      </c>
      <c r="D10" s="66">
        <v>1</v>
      </c>
      <c r="E10" s="69" t="s">
        <v>240</v>
      </c>
      <c r="F10" s="67">
        <v>10588</v>
      </c>
      <c r="G10" s="67">
        <v>2011</v>
      </c>
      <c r="H10" s="68">
        <f t="shared" si="0"/>
        <v>12599</v>
      </c>
    </row>
    <row r="11" spans="2:8" ht="15.5" x14ac:dyDescent="0.35">
      <c r="B11" s="65">
        <v>66966743</v>
      </c>
      <c r="C11" s="69" t="s">
        <v>157</v>
      </c>
      <c r="D11" s="66">
        <v>1</v>
      </c>
      <c r="E11" s="69" t="s">
        <v>240</v>
      </c>
      <c r="F11" s="67">
        <v>13361</v>
      </c>
      <c r="G11" s="67">
        <v>2539</v>
      </c>
      <c r="H11" s="68">
        <f t="shared" si="0"/>
        <v>15900</v>
      </c>
    </row>
    <row r="12" spans="2:8" ht="15.5" x14ac:dyDescent="0.35">
      <c r="B12" s="65">
        <v>16613246</v>
      </c>
      <c r="C12" s="69" t="s">
        <v>241</v>
      </c>
      <c r="D12" s="66">
        <v>1</v>
      </c>
      <c r="E12" s="69" t="s">
        <v>242</v>
      </c>
      <c r="F12" s="67">
        <v>31606</v>
      </c>
      <c r="G12" s="67"/>
      <c r="H12" s="68">
        <f t="shared" si="0"/>
        <v>31606</v>
      </c>
    </row>
    <row r="13" spans="2:8" ht="15.5" x14ac:dyDescent="0.35">
      <c r="B13" s="65">
        <v>890308111</v>
      </c>
      <c r="C13" s="69" t="s">
        <v>71</v>
      </c>
      <c r="D13" s="66">
        <v>1</v>
      </c>
      <c r="E13" s="69" t="s">
        <v>243</v>
      </c>
      <c r="F13" s="67">
        <v>28982</v>
      </c>
      <c r="G13" s="67">
        <v>2318</v>
      </c>
      <c r="H13" s="68">
        <f t="shared" si="0"/>
        <v>31300</v>
      </c>
    </row>
    <row r="14" spans="2:8" ht="15.5" x14ac:dyDescent="0.35">
      <c r="B14" s="65">
        <v>1151939515</v>
      </c>
      <c r="C14" s="69" t="s">
        <v>25</v>
      </c>
      <c r="D14" s="66">
        <v>1</v>
      </c>
      <c r="E14" s="69" t="s">
        <v>244</v>
      </c>
      <c r="F14" s="67">
        <v>78000</v>
      </c>
      <c r="G14" s="67"/>
      <c r="H14" s="68">
        <f t="shared" si="0"/>
        <v>78000</v>
      </c>
    </row>
    <row r="15" spans="2:8" ht="15.5" x14ac:dyDescent="0.35">
      <c r="B15" s="65">
        <v>1151943365</v>
      </c>
      <c r="C15" s="69" t="s">
        <v>245</v>
      </c>
      <c r="D15" s="66">
        <v>1</v>
      </c>
      <c r="E15" s="69" t="s">
        <v>28</v>
      </c>
      <c r="F15" s="67">
        <v>9000</v>
      </c>
      <c r="G15" s="67"/>
      <c r="H15" s="68">
        <f t="shared" si="0"/>
        <v>9000</v>
      </c>
    </row>
    <row r="16" spans="2:8" ht="15.5" x14ac:dyDescent="0.35">
      <c r="B16" s="65" t="s">
        <v>249</v>
      </c>
      <c r="C16" s="69" t="s">
        <v>246</v>
      </c>
      <c r="D16" s="66">
        <v>1</v>
      </c>
      <c r="E16" s="69" t="s">
        <v>247</v>
      </c>
      <c r="F16" s="67">
        <v>70000</v>
      </c>
      <c r="G16" s="67"/>
      <c r="H16" s="68">
        <f t="shared" si="0"/>
        <v>70000</v>
      </c>
    </row>
    <row r="17" spans="2:10" ht="15.5" x14ac:dyDescent="0.35">
      <c r="B17" s="65">
        <v>1151939515</v>
      </c>
      <c r="C17" s="70" t="s">
        <v>25</v>
      </c>
      <c r="D17" s="74">
        <v>1</v>
      </c>
      <c r="E17" s="70" t="s">
        <v>248</v>
      </c>
      <c r="F17" s="71">
        <v>15000</v>
      </c>
      <c r="G17" s="67"/>
      <c r="H17" s="68">
        <f t="shared" si="0"/>
        <v>15000</v>
      </c>
    </row>
    <row r="18" spans="2:10" ht="15.5" x14ac:dyDescent="0.35">
      <c r="B18" s="65" t="s">
        <v>249</v>
      </c>
      <c r="C18" s="69" t="s">
        <v>246</v>
      </c>
      <c r="D18" s="66">
        <v>1</v>
      </c>
      <c r="E18" s="69" t="s">
        <v>247</v>
      </c>
      <c r="F18" s="67">
        <v>60000</v>
      </c>
      <c r="G18" s="67"/>
      <c r="H18" s="68">
        <f t="shared" si="0"/>
        <v>60000</v>
      </c>
    </row>
    <row r="19" spans="2:10" ht="15.5" x14ac:dyDescent="0.35">
      <c r="B19" s="65">
        <v>16284351</v>
      </c>
      <c r="C19" s="69" t="s">
        <v>250</v>
      </c>
      <c r="D19" s="66">
        <v>1</v>
      </c>
      <c r="E19" s="69" t="s">
        <v>251</v>
      </c>
      <c r="F19" s="67">
        <v>30000</v>
      </c>
      <c r="G19" s="67"/>
      <c r="H19" s="68">
        <f t="shared" si="0"/>
        <v>30000</v>
      </c>
    </row>
    <row r="20" spans="2:10" ht="15.5" x14ac:dyDescent="0.35">
      <c r="B20" s="65">
        <v>800242106</v>
      </c>
      <c r="C20" s="69" t="s">
        <v>252</v>
      </c>
      <c r="D20" s="66">
        <v>1</v>
      </c>
      <c r="E20" s="69" t="s">
        <v>253</v>
      </c>
      <c r="F20" s="67">
        <v>56765</v>
      </c>
      <c r="G20" s="67">
        <v>10785</v>
      </c>
      <c r="H20" s="68">
        <f t="shared" si="0"/>
        <v>67550</v>
      </c>
    </row>
    <row r="21" spans="2:10" ht="15.5" x14ac:dyDescent="0.35">
      <c r="B21" s="65" t="s">
        <v>120</v>
      </c>
      <c r="C21" s="69" t="s">
        <v>42</v>
      </c>
      <c r="D21" s="66">
        <v>1</v>
      </c>
      <c r="E21" s="69" t="s">
        <v>254</v>
      </c>
      <c r="F21" s="67">
        <v>216950</v>
      </c>
      <c r="G21" s="67"/>
      <c r="H21" s="68">
        <f t="shared" si="0"/>
        <v>216950</v>
      </c>
    </row>
    <row r="22" spans="2:10" ht="15.5" x14ac:dyDescent="0.35">
      <c r="B22" s="65"/>
      <c r="C22" s="70"/>
      <c r="D22" s="74"/>
      <c r="E22" s="70"/>
      <c r="F22" s="67"/>
      <c r="G22" s="67"/>
      <c r="H22" s="68">
        <f t="shared" si="0"/>
        <v>0</v>
      </c>
    </row>
    <row r="23" spans="2:10" ht="15.5" x14ac:dyDescent="0.35">
      <c r="B23" s="65"/>
      <c r="C23" s="69"/>
      <c r="D23" s="66"/>
      <c r="E23" s="69"/>
      <c r="F23" s="67"/>
      <c r="G23" s="67"/>
      <c r="H23" s="68">
        <f t="shared" si="0"/>
        <v>0</v>
      </c>
    </row>
    <row r="24" spans="2:10" ht="15.5" x14ac:dyDescent="0.35">
      <c r="B24" s="36"/>
      <c r="C24" s="36"/>
      <c r="D24" s="51"/>
      <c r="E24" s="36"/>
      <c r="F24" s="55"/>
      <c r="G24" s="55"/>
      <c r="H24" s="68">
        <f t="shared" ref="H24" si="1">+F24+G24</f>
        <v>0</v>
      </c>
      <c r="I24" s="72"/>
    </row>
    <row r="25" spans="2:10" x14ac:dyDescent="0.35">
      <c r="B25" s="16"/>
      <c r="C25" s="17"/>
      <c r="D25" s="3"/>
      <c r="E25" s="17"/>
      <c r="F25" s="128" t="s">
        <v>49</v>
      </c>
      <c r="G25" s="129"/>
      <c r="H25" s="56">
        <f>SUM(H8:H24)</f>
        <v>849594</v>
      </c>
      <c r="I25" s="72"/>
    </row>
    <row r="26" spans="2:10" x14ac:dyDescent="0.35">
      <c r="B26" s="16"/>
      <c r="C26" s="17"/>
      <c r="D26" s="3"/>
      <c r="E26" s="17"/>
      <c r="F26" s="57" t="s">
        <v>50</v>
      </c>
      <c r="G26" s="58"/>
      <c r="H26" s="59">
        <v>600000</v>
      </c>
      <c r="I26" s="72"/>
    </row>
    <row r="27" spans="2:10" ht="15.5" x14ac:dyDescent="0.35">
      <c r="B27" s="22"/>
      <c r="C27" s="23"/>
      <c r="D27" s="35"/>
      <c r="E27" s="23"/>
      <c r="F27" s="60" t="s">
        <v>51</v>
      </c>
      <c r="G27" s="61"/>
      <c r="H27" s="62">
        <f>+H25-H26</f>
        <v>249594</v>
      </c>
      <c r="I27" s="72"/>
      <c r="J27" s="73"/>
    </row>
    <row r="28" spans="2:10" x14ac:dyDescent="0.35">
      <c r="D28" s="2"/>
      <c r="F28" s="130" t="s">
        <v>52</v>
      </c>
      <c r="G28" s="131"/>
      <c r="H28" s="63">
        <f>H25/H26</f>
        <v>1.4159900000000001</v>
      </c>
      <c r="I28" s="72"/>
    </row>
    <row r="36" spans="3:3" x14ac:dyDescent="0.35">
      <c r="C36">
        <v>1446695</v>
      </c>
    </row>
    <row r="37" spans="3:3" x14ac:dyDescent="0.35">
      <c r="C37">
        <v>1140000</v>
      </c>
    </row>
    <row r="40" spans="3:3" x14ac:dyDescent="0.35">
      <c r="C40">
        <f>+C36-C37</f>
        <v>306695</v>
      </c>
    </row>
  </sheetData>
  <mergeCells count="4">
    <mergeCell ref="D4:F4"/>
    <mergeCell ref="D5:F5"/>
    <mergeCell ref="F25:G25"/>
    <mergeCell ref="F28:G28"/>
  </mergeCells>
  <pageMargins left="0" right="0" top="0.74803149606299213" bottom="0.74803149606299213" header="0.31496062992125984" footer="0.31496062992125984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4EE16E-12FC-41D7-A0B8-A8A32E51CD1C}"/>
</file>

<file path=customXml/itemProps2.xml><?xml version="1.0" encoding="utf-8"?>
<ds:datastoreItem xmlns:ds="http://schemas.openxmlformats.org/officeDocument/2006/customXml" ds:itemID="{535B5C7A-F629-4E66-9263-EE6F2F34D01E}"/>
</file>

<file path=customXml/itemProps3.xml><?xml version="1.0" encoding="utf-8"?>
<ds:datastoreItem xmlns:ds="http://schemas.openxmlformats.org/officeDocument/2006/customXml" ds:itemID="{455DA42F-6285-4DBF-939C-7F804D9FDB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Hoja16</vt:lpstr>
      <vt:lpstr>Hoja17</vt:lpstr>
      <vt:lpstr>Hoja18</vt:lpstr>
      <vt:lpstr>Hoja15</vt:lpstr>
      <vt:lpstr>Hoja19</vt:lpstr>
      <vt:lpstr>Hoja20</vt:lpstr>
      <vt:lpstr>Hoja21</vt:lpstr>
      <vt:lpstr>Hoja22</vt:lpstr>
      <vt:lpstr>20Dic24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VANESA MURILLO MUÑOZ</dc:creator>
  <cp:keywords/>
  <dc:description/>
  <cp:lastModifiedBy>Angel Elias Pantoja Quiroz</cp:lastModifiedBy>
  <cp:revision/>
  <cp:lastPrinted>2024-12-30T20:22:57Z</cp:lastPrinted>
  <dcterms:created xsi:type="dcterms:W3CDTF">2021-11-18T00:29:56Z</dcterms:created>
  <dcterms:modified xsi:type="dcterms:W3CDTF">2024-12-30T21:22:03Z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